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<sst xmlns="http://schemas.openxmlformats.org/spreadsheetml/2006/main" count="64" uniqueCount="25">
  <si>
    <t>* 프로모션 : 2026.06.10 ~ 2026.06.12</t>
  </si>
  <si>
    <t>프로모션 링크</t>
  </si>
  <si>
    <t>YOUNG (1GB+/통화기본)</t>
  </si>
  <si>
    <t>√</t>
  </si>
  <si>
    <t>년월</t>
  </si>
  <si>
    <t>M+</t>
  </si>
  <si>
    <t>요금제</t>
  </si>
  <si>
    <t>올리브영</t>
  </si>
  <si>
    <t>깜짝타임딜</t>
  </si>
  <si>
    <t>친구추천</t>
  </si>
  <si>
    <t>혜택</t>
  </si>
  <si>
    <t>실이득</t>
  </si>
  <si>
    <t>비고</t>
  </si>
  <si>
    <t>월평균</t>
  </si>
  <si>
    <t>16일</t>
  </si>
  <si>
    <t>20일</t>
  </si>
  <si>
    <t>-</t>
  </si>
  <si>
    <t>누적</t>
  </si>
  <si>
    <t>2026-06</t>
  </si>
  <si>
    <t>2026-07</t>
  </si>
  <si>
    <t>2026-08</t>
  </si>
  <si>
    <t>2027-01</t>
  </si>
  <si>
    <t>합계</t>
  </si>
  <si>
    <t>유심/eSIM</t>
  </si>
  <si>
    <t>11일 가입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</si>
</sst>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"/>
    <numFmt numFmtId="165" formatCode="yyyy-m"/>
  </numFmts>
  <fonts count="11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u/>
      <color rgb="FF0000FF"/>
      <name val="Arial"/>
    </font>
    <font>
      <color theme="1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u/>
      <color rgb="FF0000FF"/>
      <name val="&quot;맑은 고딕&quot;"/>
    </font>
    <font>
      <b/>
      <color rgb="FF000000"/>
      <name val="&quot;맑은 고딕&quot;"/>
    </font>
    <font>
      <b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1" numFmtId="0" xfId="0" applyAlignment="1" applyFont="1">
      <alignment vertical="center"/>
    </xf>
    <xf borderId="0" fillId="0" fontId="7" numFmtId="0" xfId="0" applyAlignment="1" applyFont="1">
      <alignment horizontal="left" readingOrder="0" shrinkToFit="0" vertical="center" wrapText="0"/>
    </xf>
    <xf borderId="1" fillId="2" fontId="8" numFmtId="0" xfId="0" applyAlignment="1" applyBorder="1" applyFill="1" applyFont="1">
      <alignment horizontal="center" readingOrder="0" shrinkToFit="0" vertical="center" wrapText="0"/>
    </xf>
    <xf borderId="2" fillId="2" fontId="8" numFmtId="0" xfId="0" applyAlignment="1" applyBorder="1" applyFont="1">
      <alignment horizontal="center" readingOrder="0" shrinkToFit="0" vertical="center" wrapText="0"/>
    </xf>
    <xf borderId="3" fillId="2" fontId="8" numFmtId="0" xfId="0" applyAlignment="1" applyBorder="1" applyFont="1">
      <alignment horizontal="center" readingOrder="0" shrinkToFit="0" vertical="center" wrapText="0"/>
    </xf>
    <xf borderId="3" fillId="2" fontId="9" numFmtId="0" xfId="0" applyAlignment="1" applyBorder="1" applyFont="1">
      <alignment horizontal="center" vertical="center"/>
    </xf>
    <xf borderId="4" fillId="0" fontId="10" numFmtId="0" xfId="0" applyBorder="1" applyFont="1"/>
    <xf borderId="5" fillId="0" fontId="10" numFmtId="0" xfId="0" applyBorder="1" applyFont="1"/>
    <xf borderId="4" fillId="2" fontId="8" numFmtId="0" xfId="0" applyAlignment="1" applyBorder="1" applyFont="1">
      <alignment horizontal="center" readingOrder="0" shrinkToFit="0" vertical="center" wrapText="0"/>
    </xf>
    <xf borderId="5" fillId="2" fontId="8" numFmtId="0" xfId="0" applyAlignment="1" applyBorder="1" applyFont="1">
      <alignment horizontal="center" readingOrder="0" shrinkToFit="0" vertical="center" wrapText="0"/>
    </xf>
    <xf borderId="6" fillId="2" fontId="8" numFmtId="0" xfId="0" applyAlignment="1" applyBorder="1" applyFont="1">
      <alignment horizontal="center" readingOrder="0" shrinkToFit="0" vertical="center" wrapText="0"/>
    </xf>
    <xf borderId="6" fillId="0" fontId="10" numFmtId="0" xfId="0" applyBorder="1" applyFont="1"/>
    <xf quotePrefix="1" borderId="7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8" fillId="0" fontId="6" numFmtId="0" xfId="0" applyAlignment="1" applyBorder="1" applyFont="1">
      <alignment horizontal="center" shrinkToFit="0" vertical="center" wrapText="0"/>
    </xf>
    <xf borderId="8" fillId="0" fontId="2" numFmtId="3" xfId="0" applyAlignment="1" applyBorder="1" applyFont="1" applyNumberFormat="1">
      <alignment horizontal="right"/>
    </xf>
    <xf borderId="7" fillId="0" fontId="6" numFmtId="164" xfId="0" applyAlignment="1" applyBorder="1" applyFont="1" applyNumberFormat="1">
      <alignment horizontal="center" readingOrder="0" shrinkToFit="0" vertical="center" wrapText="0"/>
    </xf>
    <xf borderId="7" fillId="0" fontId="6" numFmtId="165" xfId="0" applyAlignment="1" applyBorder="1" applyFont="1" applyNumberFormat="1">
      <alignment horizontal="center" readingOrder="0" shrinkToFit="0" vertical="center" wrapText="0"/>
    </xf>
    <xf quotePrefix="1" borderId="4" fillId="0" fontId="6" numFmtId="0" xfId="0" applyAlignment="1" applyBorder="1" applyFont="1">
      <alignment horizontal="center" readingOrder="0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3" xfId="0" applyAlignment="1" applyBorder="1" applyFont="1" applyNumberForma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borderId="6" fillId="0" fontId="2" numFmtId="3" xfId="0" applyAlignment="1" applyBorder="1" applyFont="1" applyNumberFormat="1">
      <alignment horizontal="center"/>
    </xf>
    <xf borderId="9" fillId="2" fontId="8" numFmtId="0" xfId="0" applyAlignment="1" applyBorder="1" applyFont="1">
      <alignment horizontal="center" readingOrder="0" shrinkToFit="0" vertical="center" wrapText="0"/>
    </xf>
    <xf borderId="10" fillId="0" fontId="10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  <xf borderId="8" fillId="0" fontId="6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31</xdr:row>
      <xdr:rowOff>190500</xdr:rowOff>
    </xdr:from>
    <xdr:ext cx="5953125" cy="277177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161925</xdr:rowOff>
    </xdr:from>
    <xdr:ext cx="4876800" cy="5038725"/>
    <xdr:pic>
      <xdr:nvPicPr>
        <xdr:cNvPr id="0" name="image3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-200025</xdr:rowOff>
    </xdr:from>
    <xdr:ext cx="8639175" cy="7715250"/>
    <xdr:pic>
      <xdr:nvPicPr>
        <xdr:cNvPr id="0" name="image4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38</xdr:row>
      <xdr:rowOff>114300</xdr:rowOff>
    </xdr:from>
    <xdr:ext cx="8639175" cy="260032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527" TargetMode="External"/><Relationship Id="rId2" Type="http://schemas.openxmlformats.org/officeDocument/2006/relationships/hyperlink" Target="https://www.uplusumobile.com/onsale/joinHowtoOpen?hpPpnSeq=560&amp;hpPpnCd=LPZ1005272&amp;upPpnCd=YOUNG_LTE&amp;openmktCd=&amp;sbscTypCd2=U&amp;sbscTypCd3=&amp;feeName=YOUNG%20(1GB%2B%2F%ED%86%B5%ED%99%94%EA%B8%B0%EB%B3%B8)&amp;feeType=USIM%2FESIM&amp;preEntryLocation=LINK_004&amp;urlHist1=%2Fproduct%2Fpric%2FpricDetail&amp;urlHist2=%2Fproduct%2Fpric%2Fusim%2FpricList&amp;urlHist3=" TargetMode="External"/><Relationship Id="rId3" Type="http://schemas.openxmlformats.org/officeDocument/2006/relationships/hyperlink" Target="https://www.uplusumobile.com/onsale/joinHowtoOpen?hpPpnSeq=560&amp;hpPpnCd=LPZ1005272&amp;upPpnCd=YOUNG_LTE&amp;openmktCd=&amp;sbscTypCd2=U&amp;sbscTypCd3=&amp;feeName=YOUNG%20(1GB%2B%2F%ED%86%B5%ED%99%94%EA%B8%B0%EB%B3%B8)&amp;feeType=USIM%2FESIM&amp;preEntryLocation=LINK_004&amp;urlHist1=%2Fproduct%2Fpric%2FpricDetail&amp;urlHist2=%2Fproduct%2Fpric%2Fusim%2FpricList&amp;urlHist3=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8.88"/>
    <col customWidth="1" min="5" max="5" width="12.63"/>
    <col customWidth="1" min="6" max="9" width="10.13"/>
    <col customWidth="1" min="10" max="10" width="12.63"/>
  </cols>
  <sheetData>
    <row r="1">
      <c r="A1" s="2" t="s">
        <v>0</v>
      </c>
      <c r="E1" s="3" t="s">
        <v>1</v>
      </c>
      <c r="F1" s="4"/>
      <c r="G1" s="4"/>
      <c r="H1" s="4"/>
      <c r="I1" s="4"/>
      <c r="J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>
      <c r="A2" s="5"/>
      <c r="B2" s="5"/>
      <c r="C2" s="5"/>
      <c r="D2" s="6"/>
      <c r="E2" s="6"/>
      <c r="F2" s="6"/>
      <c r="G2" s="7"/>
      <c r="H2" s="7"/>
      <c r="I2" s="7"/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>
      <c r="A3" s="9" t="s">
        <v>2</v>
      </c>
      <c r="D3" s="6" t="s">
        <v>3</v>
      </c>
      <c r="E3" s="6" t="s">
        <v>3</v>
      </c>
      <c r="F3" s="6" t="s">
        <v>3</v>
      </c>
      <c r="G3" s="7"/>
      <c r="H3" s="7"/>
      <c r="I3" s="7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>
      <c r="A4" s="10" t="s">
        <v>4</v>
      </c>
      <c r="B4" s="11" t="s">
        <v>5</v>
      </c>
      <c r="C4" s="10" t="s">
        <v>6</v>
      </c>
      <c r="D4" s="10" t="s">
        <v>7</v>
      </c>
      <c r="E4" s="11" t="s">
        <v>8</v>
      </c>
      <c r="F4" s="12" t="s">
        <v>9</v>
      </c>
      <c r="G4" s="11" t="s">
        <v>6</v>
      </c>
      <c r="H4" s="11" t="s">
        <v>10</v>
      </c>
      <c r="I4" s="12" t="s">
        <v>11</v>
      </c>
      <c r="J4" s="12" t="s">
        <v>12</v>
      </c>
      <c r="K4" s="13" t="s">
        <v>13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>
      <c r="A5" s="14"/>
      <c r="B5" s="15"/>
      <c r="C5" s="14"/>
      <c r="D5" s="16" t="s">
        <v>14</v>
      </c>
      <c r="E5" s="17" t="s">
        <v>15</v>
      </c>
      <c r="F5" s="18" t="s">
        <v>16</v>
      </c>
      <c r="G5" s="17" t="s">
        <v>17</v>
      </c>
      <c r="H5" s="17" t="s">
        <v>17</v>
      </c>
      <c r="I5" s="18" t="s">
        <v>17</v>
      </c>
      <c r="J5" s="19"/>
      <c r="K5" s="19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>
      <c r="A6" s="20" t="s">
        <v>18</v>
      </c>
      <c r="B6" s="21">
        <v>0.0</v>
      </c>
      <c r="C6" s="22">
        <f>FLOOR(C7 / 30 * (30-9) / 10, 1) * 10</f>
        <v>7630</v>
      </c>
      <c r="D6" s="22">
        <v>0.0</v>
      </c>
      <c r="E6" s="23">
        <v>0.0</v>
      </c>
      <c r="F6" s="24">
        <v>22000.0</v>
      </c>
      <c r="G6" s="23">
        <f t="shared" ref="G6:G13" si="1">SUM($C$6:C6)</f>
        <v>7630</v>
      </c>
      <c r="H6" s="23">
        <f t="shared" ref="H6:H13" si="2">SUMPRODUCT(($D$3:$F$3="√") * ($D$6:F6))</f>
        <v>22000</v>
      </c>
      <c r="I6" s="24">
        <f t="shared" ref="I6:I13" si="3">H6-G6</f>
        <v>14370</v>
      </c>
      <c r="J6" s="25"/>
      <c r="K6" s="26">
        <f t="shared" ref="K6:K12" si="4">I6 / (B6+1)</f>
        <v>14370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>
      <c r="A7" s="20" t="s">
        <v>19</v>
      </c>
      <c r="B7" s="21">
        <v>1.0</v>
      </c>
      <c r="C7" s="22">
        <v>10900.0</v>
      </c>
      <c r="D7" s="22">
        <v>5000.0</v>
      </c>
      <c r="E7" s="23">
        <v>30000.0</v>
      </c>
      <c r="F7" s="24">
        <v>0.0</v>
      </c>
      <c r="G7" s="23">
        <f t="shared" si="1"/>
        <v>18530</v>
      </c>
      <c r="H7" s="23">
        <f t="shared" si="2"/>
        <v>57000</v>
      </c>
      <c r="I7" s="24">
        <f t="shared" si="3"/>
        <v>38470</v>
      </c>
      <c r="J7" s="25"/>
      <c r="K7" s="26">
        <f t="shared" si="4"/>
        <v>19235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>
      <c r="A8" s="20" t="s">
        <v>20</v>
      </c>
      <c r="B8" s="21">
        <v>2.0</v>
      </c>
      <c r="C8" s="22">
        <v>10900.0</v>
      </c>
      <c r="D8" s="22">
        <v>5000.0</v>
      </c>
      <c r="E8" s="23">
        <v>30000.0</v>
      </c>
      <c r="F8" s="24">
        <v>0.0</v>
      </c>
      <c r="G8" s="23">
        <f t="shared" si="1"/>
        <v>29430</v>
      </c>
      <c r="H8" s="23">
        <f t="shared" si="2"/>
        <v>92000</v>
      </c>
      <c r="I8" s="24">
        <f t="shared" si="3"/>
        <v>62570</v>
      </c>
      <c r="J8" s="25"/>
      <c r="K8" s="26">
        <f t="shared" si="4"/>
        <v>20856.66667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>
      <c r="A9" s="27">
        <v>46266.0</v>
      </c>
      <c r="B9" s="21">
        <v>3.0</v>
      </c>
      <c r="C9" s="22">
        <v>10900.0</v>
      </c>
      <c r="D9" s="22">
        <v>5000.0</v>
      </c>
      <c r="E9" s="23">
        <v>30000.0</v>
      </c>
      <c r="F9" s="24">
        <v>0.0</v>
      </c>
      <c r="G9" s="23">
        <f t="shared" si="1"/>
        <v>40330</v>
      </c>
      <c r="H9" s="23">
        <f t="shared" si="2"/>
        <v>127000</v>
      </c>
      <c r="I9" s="24">
        <f t="shared" si="3"/>
        <v>86670</v>
      </c>
      <c r="J9" s="25"/>
      <c r="K9" s="26">
        <f t="shared" si="4"/>
        <v>21667.5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>
      <c r="A10" s="28">
        <v>46296.0</v>
      </c>
      <c r="B10" s="21">
        <v>4.0</v>
      </c>
      <c r="C10" s="22">
        <v>10900.0</v>
      </c>
      <c r="D10" s="22">
        <v>5000.0</v>
      </c>
      <c r="E10" s="23">
        <v>30000.0</v>
      </c>
      <c r="F10" s="24">
        <v>0.0</v>
      </c>
      <c r="G10" s="23">
        <f t="shared" si="1"/>
        <v>51230</v>
      </c>
      <c r="H10" s="23">
        <f t="shared" si="2"/>
        <v>162000</v>
      </c>
      <c r="I10" s="24">
        <f t="shared" si="3"/>
        <v>110770</v>
      </c>
      <c r="J10" s="25"/>
      <c r="K10" s="26">
        <f t="shared" si="4"/>
        <v>22154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>
      <c r="A11" s="28">
        <v>46327.0</v>
      </c>
      <c r="B11" s="21">
        <v>5.0</v>
      </c>
      <c r="C11" s="22">
        <v>10900.0</v>
      </c>
      <c r="D11" s="22">
        <v>5000.0</v>
      </c>
      <c r="E11" s="23">
        <v>30000.0</v>
      </c>
      <c r="F11" s="24">
        <v>0.0</v>
      </c>
      <c r="G11" s="23">
        <f t="shared" si="1"/>
        <v>62130</v>
      </c>
      <c r="H11" s="23">
        <f t="shared" si="2"/>
        <v>197000</v>
      </c>
      <c r="I11" s="24">
        <f t="shared" si="3"/>
        <v>134870</v>
      </c>
      <c r="J11" s="25"/>
      <c r="K11" s="26">
        <f t="shared" si="4"/>
        <v>22478.33333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>
      <c r="A12" s="28">
        <v>46357.0</v>
      </c>
      <c r="B12" s="21">
        <v>6.0</v>
      </c>
      <c r="C12" s="22">
        <v>10900.0</v>
      </c>
      <c r="D12" s="22">
        <v>5000.0</v>
      </c>
      <c r="E12" s="23">
        <v>30000.0</v>
      </c>
      <c r="F12" s="24">
        <v>0.0</v>
      </c>
      <c r="G12" s="23">
        <f t="shared" si="1"/>
        <v>73030</v>
      </c>
      <c r="H12" s="23">
        <f t="shared" si="2"/>
        <v>232000</v>
      </c>
      <c r="I12" s="24">
        <f t="shared" si="3"/>
        <v>158970</v>
      </c>
      <c r="J12" s="25"/>
      <c r="K12" s="26">
        <f t="shared" si="4"/>
        <v>22710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>
      <c r="A13" s="29" t="s">
        <v>21</v>
      </c>
      <c r="B13" s="30">
        <v>7.0</v>
      </c>
      <c r="C13" s="31">
        <v>0.0</v>
      </c>
      <c r="D13" s="31">
        <v>0.0</v>
      </c>
      <c r="E13" s="32">
        <v>0.0</v>
      </c>
      <c r="F13" s="33">
        <v>0.0</v>
      </c>
      <c r="G13" s="32">
        <f t="shared" si="1"/>
        <v>73030</v>
      </c>
      <c r="H13" s="32">
        <f t="shared" si="2"/>
        <v>232000</v>
      </c>
      <c r="I13" s="33">
        <f t="shared" si="3"/>
        <v>158970</v>
      </c>
      <c r="J13" s="34"/>
      <c r="K13" s="35" t="s">
        <v>16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>
      <c r="A14" s="36" t="s">
        <v>22</v>
      </c>
      <c r="B14" s="37"/>
      <c r="C14" s="38">
        <f>SUM(C6:C13)</f>
        <v>73030</v>
      </c>
      <c r="D14" s="39">
        <f t="shared" ref="D14:F14" si="5">SUMPRODUCT((D$3="√") * (D$6:D13))</f>
        <v>30000</v>
      </c>
      <c r="E14" s="39">
        <f t="shared" si="5"/>
        <v>180000</v>
      </c>
      <c r="F14" s="38">
        <f t="shared" si="5"/>
        <v>22000</v>
      </c>
      <c r="G14" s="40"/>
      <c r="H14" s="40"/>
      <c r="I14" s="40"/>
      <c r="J14" s="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>
      <c r="A15" s="16" t="s">
        <v>10</v>
      </c>
      <c r="B15" s="19"/>
      <c r="C15" s="33">
        <f>SUMIF(D3:F3, "√", D14:F14)</f>
        <v>232000</v>
      </c>
      <c r="D15" s="21"/>
      <c r="E15" s="7"/>
      <c r="F15" s="7"/>
      <c r="G15" s="7"/>
      <c r="H15" s="7"/>
      <c r="I15" s="7"/>
      <c r="J15" s="7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>
      <c r="A16" s="16" t="s">
        <v>11</v>
      </c>
      <c r="B16" s="19"/>
      <c r="C16" s="33">
        <f>C15-C14</f>
        <v>158970</v>
      </c>
      <c r="D16" s="7"/>
      <c r="E16" s="7"/>
      <c r="F16" s="7"/>
      <c r="G16" s="7"/>
      <c r="H16" s="7"/>
      <c r="I16" s="7"/>
      <c r="J16" s="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>
      <c r="A18" s="9" t="s">
        <v>2</v>
      </c>
      <c r="D18" s="6" t="s">
        <v>3</v>
      </c>
      <c r="E18" s="6" t="s">
        <v>3</v>
      </c>
      <c r="F18" s="6" t="s">
        <v>3</v>
      </c>
      <c r="G18" s="6" t="s">
        <v>3</v>
      </c>
      <c r="H18" s="7"/>
      <c r="I18" s="7"/>
      <c r="J18" s="7"/>
      <c r="K18" s="7"/>
      <c r="L18" s="8"/>
      <c r="S18" s="8"/>
      <c r="T18" s="8"/>
      <c r="U18" s="8"/>
      <c r="V18" s="8"/>
      <c r="W18" s="8"/>
    </row>
    <row r="19">
      <c r="A19" s="10" t="s">
        <v>4</v>
      </c>
      <c r="B19" s="11" t="s">
        <v>5</v>
      </c>
      <c r="C19" s="10" t="s">
        <v>6</v>
      </c>
      <c r="D19" s="10" t="s">
        <v>7</v>
      </c>
      <c r="E19" s="11" t="s">
        <v>8</v>
      </c>
      <c r="F19" s="11" t="s">
        <v>23</v>
      </c>
      <c r="G19" s="12" t="s">
        <v>9</v>
      </c>
      <c r="H19" s="11" t="s">
        <v>6</v>
      </c>
      <c r="I19" s="11" t="s">
        <v>10</v>
      </c>
      <c r="J19" s="12" t="s">
        <v>11</v>
      </c>
      <c r="K19" s="12" t="s">
        <v>12</v>
      </c>
      <c r="L19" s="13" t="s">
        <v>13</v>
      </c>
      <c r="S19" s="8"/>
      <c r="T19" s="8"/>
      <c r="U19" s="8"/>
      <c r="V19" s="8"/>
      <c r="W19" s="8"/>
    </row>
    <row r="20">
      <c r="A20" s="14"/>
      <c r="B20" s="15"/>
      <c r="C20" s="14"/>
      <c r="D20" s="16" t="s">
        <v>14</v>
      </c>
      <c r="E20" s="17" t="s">
        <v>15</v>
      </c>
      <c r="F20" s="17" t="s">
        <v>15</v>
      </c>
      <c r="G20" s="18" t="s">
        <v>16</v>
      </c>
      <c r="H20" s="17" t="s">
        <v>17</v>
      </c>
      <c r="I20" s="17" t="s">
        <v>17</v>
      </c>
      <c r="J20" s="18" t="s">
        <v>17</v>
      </c>
      <c r="K20" s="19"/>
      <c r="L20" s="19"/>
      <c r="S20" s="8"/>
      <c r="T20" s="8"/>
      <c r="U20" s="8"/>
      <c r="V20" s="8"/>
      <c r="W20" s="8"/>
    </row>
    <row r="21">
      <c r="A21" s="20" t="s">
        <v>18</v>
      </c>
      <c r="B21" s="21">
        <v>0.0</v>
      </c>
      <c r="C21" s="22">
        <f>FLOOR(C22 / 30 * (30-10) / 10, 1) * 10</f>
        <v>7260</v>
      </c>
      <c r="D21" s="22">
        <v>0.0</v>
      </c>
      <c r="E21" s="23">
        <v>0.0</v>
      </c>
      <c r="F21" s="23">
        <v>0.0</v>
      </c>
      <c r="G21" s="24">
        <v>22000.0</v>
      </c>
      <c r="H21" s="23">
        <f t="shared" ref="H21:H28" si="6">SUM($C$21:C21)</f>
        <v>7260</v>
      </c>
      <c r="I21" s="23">
        <f t="shared" ref="I21:I28" si="7">SUMPRODUCT(($D$18:$G$18="√") * ($D$21:G21))</f>
        <v>22000</v>
      </c>
      <c r="J21" s="24">
        <f t="shared" ref="J21:J28" si="8">I21-H21</f>
        <v>14740</v>
      </c>
      <c r="K21" s="41" t="s">
        <v>24</v>
      </c>
      <c r="L21" s="26">
        <f t="shared" ref="L21:L27" si="9">J21 / (B21+1)</f>
        <v>14740</v>
      </c>
      <c r="S21" s="8"/>
      <c r="T21" s="8"/>
      <c r="U21" s="8"/>
      <c r="V21" s="8"/>
      <c r="W21" s="8"/>
    </row>
    <row r="22">
      <c r="A22" s="20" t="s">
        <v>19</v>
      </c>
      <c r="B22" s="21">
        <v>1.0</v>
      </c>
      <c r="C22" s="22">
        <v>10900.0</v>
      </c>
      <c r="D22" s="22">
        <v>5000.0</v>
      </c>
      <c r="E22" s="23">
        <v>30000.0</v>
      </c>
      <c r="F22" s="23">
        <v>10000.0</v>
      </c>
      <c r="G22" s="24">
        <v>0.0</v>
      </c>
      <c r="H22" s="23">
        <f t="shared" si="6"/>
        <v>18160</v>
      </c>
      <c r="I22" s="23">
        <f t="shared" si="7"/>
        <v>67000</v>
      </c>
      <c r="J22" s="24">
        <f t="shared" si="8"/>
        <v>48840</v>
      </c>
      <c r="K22" s="25"/>
      <c r="L22" s="26">
        <f t="shared" si="9"/>
        <v>24420</v>
      </c>
      <c r="S22" s="8"/>
      <c r="T22" s="8"/>
      <c r="U22" s="8"/>
      <c r="V22" s="8"/>
      <c r="W22" s="8"/>
    </row>
    <row r="23">
      <c r="A23" s="20" t="s">
        <v>20</v>
      </c>
      <c r="B23" s="21">
        <v>2.0</v>
      </c>
      <c r="C23" s="22">
        <v>10900.0</v>
      </c>
      <c r="D23" s="22">
        <v>5000.0</v>
      </c>
      <c r="E23" s="23">
        <v>30000.0</v>
      </c>
      <c r="F23" s="23">
        <v>10000.0</v>
      </c>
      <c r="G23" s="24">
        <v>0.0</v>
      </c>
      <c r="H23" s="23">
        <f t="shared" si="6"/>
        <v>29060</v>
      </c>
      <c r="I23" s="23">
        <f t="shared" si="7"/>
        <v>112000</v>
      </c>
      <c r="J23" s="24">
        <f t="shared" si="8"/>
        <v>82940</v>
      </c>
      <c r="K23" s="25"/>
      <c r="L23" s="26">
        <f t="shared" si="9"/>
        <v>27646.66667</v>
      </c>
      <c r="S23" s="8"/>
      <c r="T23" s="8"/>
      <c r="U23" s="8"/>
      <c r="V23" s="8"/>
      <c r="W23" s="8"/>
    </row>
    <row r="24">
      <c r="A24" s="27">
        <v>46266.0</v>
      </c>
      <c r="B24" s="21">
        <v>3.0</v>
      </c>
      <c r="C24" s="22">
        <v>10900.0</v>
      </c>
      <c r="D24" s="22">
        <v>5000.0</v>
      </c>
      <c r="E24" s="23">
        <v>30000.0</v>
      </c>
      <c r="F24" s="23">
        <v>0.0</v>
      </c>
      <c r="G24" s="24">
        <v>0.0</v>
      </c>
      <c r="H24" s="23">
        <f t="shared" si="6"/>
        <v>39960</v>
      </c>
      <c r="I24" s="23">
        <f t="shared" si="7"/>
        <v>147000</v>
      </c>
      <c r="J24" s="24">
        <f t="shared" si="8"/>
        <v>107040</v>
      </c>
      <c r="K24" s="25"/>
      <c r="L24" s="26">
        <f t="shared" si="9"/>
        <v>26760</v>
      </c>
      <c r="S24" s="8"/>
      <c r="T24" s="8"/>
      <c r="U24" s="8"/>
      <c r="V24" s="8"/>
      <c r="W24" s="8"/>
    </row>
    <row r="25">
      <c r="A25" s="28">
        <v>46296.0</v>
      </c>
      <c r="B25" s="21">
        <v>4.0</v>
      </c>
      <c r="C25" s="22">
        <v>10900.0</v>
      </c>
      <c r="D25" s="22">
        <v>5000.0</v>
      </c>
      <c r="E25" s="23">
        <v>30000.0</v>
      </c>
      <c r="F25" s="23">
        <v>0.0</v>
      </c>
      <c r="G25" s="24">
        <v>0.0</v>
      </c>
      <c r="H25" s="23">
        <f t="shared" si="6"/>
        <v>50860</v>
      </c>
      <c r="I25" s="23">
        <f t="shared" si="7"/>
        <v>182000</v>
      </c>
      <c r="J25" s="24">
        <f t="shared" si="8"/>
        <v>131140</v>
      </c>
      <c r="K25" s="25"/>
      <c r="L25" s="26">
        <f t="shared" si="9"/>
        <v>26228</v>
      </c>
      <c r="S25" s="8"/>
      <c r="T25" s="8"/>
      <c r="U25" s="8"/>
      <c r="V25" s="8"/>
      <c r="W25" s="8"/>
    </row>
    <row r="26">
      <c r="A26" s="28">
        <v>46327.0</v>
      </c>
      <c r="B26" s="21">
        <v>5.0</v>
      </c>
      <c r="C26" s="22">
        <v>10900.0</v>
      </c>
      <c r="D26" s="22">
        <v>5000.0</v>
      </c>
      <c r="E26" s="23">
        <v>30000.0</v>
      </c>
      <c r="F26" s="23">
        <v>0.0</v>
      </c>
      <c r="G26" s="24">
        <v>0.0</v>
      </c>
      <c r="H26" s="23">
        <f t="shared" si="6"/>
        <v>61760</v>
      </c>
      <c r="I26" s="23">
        <f t="shared" si="7"/>
        <v>217000</v>
      </c>
      <c r="J26" s="24">
        <f t="shared" si="8"/>
        <v>155240</v>
      </c>
      <c r="K26" s="25"/>
      <c r="L26" s="26">
        <f t="shared" si="9"/>
        <v>25873.33333</v>
      </c>
      <c r="S26" s="8"/>
      <c r="T26" s="8"/>
      <c r="U26" s="8"/>
      <c r="V26" s="8"/>
      <c r="W26" s="8"/>
    </row>
    <row r="27">
      <c r="A27" s="28">
        <v>46357.0</v>
      </c>
      <c r="B27" s="21">
        <v>6.0</v>
      </c>
      <c r="C27" s="22">
        <v>10900.0</v>
      </c>
      <c r="D27" s="22">
        <v>5000.0</v>
      </c>
      <c r="E27" s="23">
        <v>30000.0</v>
      </c>
      <c r="F27" s="23">
        <v>0.0</v>
      </c>
      <c r="G27" s="24">
        <v>0.0</v>
      </c>
      <c r="H27" s="23">
        <f t="shared" si="6"/>
        <v>72660</v>
      </c>
      <c r="I27" s="23">
        <f t="shared" si="7"/>
        <v>252000</v>
      </c>
      <c r="J27" s="24">
        <f t="shared" si="8"/>
        <v>179340</v>
      </c>
      <c r="K27" s="25"/>
      <c r="L27" s="26">
        <f t="shared" si="9"/>
        <v>25620</v>
      </c>
      <c r="S27" s="8"/>
      <c r="T27" s="8"/>
      <c r="U27" s="8"/>
      <c r="V27" s="8"/>
      <c r="W27" s="8"/>
    </row>
    <row r="28">
      <c r="A28" s="29" t="s">
        <v>21</v>
      </c>
      <c r="B28" s="30">
        <v>7.0</v>
      </c>
      <c r="C28" s="31">
        <v>0.0</v>
      </c>
      <c r="D28" s="31">
        <v>0.0</v>
      </c>
      <c r="E28" s="32">
        <v>0.0</v>
      </c>
      <c r="F28" s="32">
        <v>0.0</v>
      </c>
      <c r="G28" s="33">
        <v>0.0</v>
      </c>
      <c r="H28" s="32">
        <f t="shared" si="6"/>
        <v>72660</v>
      </c>
      <c r="I28" s="32">
        <f t="shared" si="7"/>
        <v>252000</v>
      </c>
      <c r="J28" s="33">
        <f t="shared" si="8"/>
        <v>179340</v>
      </c>
      <c r="K28" s="34"/>
      <c r="L28" s="35" t="s">
        <v>16</v>
      </c>
      <c r="S28" s="8"/>
      <c r="T28" s="8"/>
      <c r="U28" s="8"/>
      <c r="V28" s="8"/>
      <c r="W28" s="8"/>
    </row>
    <row r="29">
      <c r="A29" s="36" t="s">
        <v>22</v>
      </c>
      <c r="B29" s="37"/>
      <c r="C29" s="38">
        <f>SUM(C21:C28)</f>
        <v>72660</v>
      </c>
      <c r="D29" s="39">
        <f t="shared" ref="D29:G29" si="10">SUMPRODUCT((D$18="√") * (D$21:D28))</f>
        <v>30000</v>
      </c>
      <c r="E29" s="39">
        <f t="shared" si="10"/>
        <v>180000</v>
      </c>
      <c r="F29" s="39">
        <f t="shared" si="10"/>
        <v>20000</v>
      </c>
      <c r="G29" s="38">
        <f t="shared" si="10"/>
        <v>22000</v>
      </c>
      <c r="H29" s="40"/>
      <c r="I29" s="40"/>
      <c r="J29" s="40"/>
      <c r="K29" s="7"/>
      <c r="L29" s="8"/>
      <c r="S29" s="8"/>
      <c r="T29" s="8"/>
      <c r="U29" s="8"/>
      <c r="V29" s="8"/>
      <c r="W29" s="8"/>
    </row>
    <row r="30">
      <c r="A30" s="16" t="s">
        <v>10</v>
      </c>
      <c r="B30" s="19"/>
      <c r="C30" s="33">
        <f>SUMIF(D18:G18, "√", D29:G29)</f>
        <v>252000</v>
      </c>
      <c r="D30" s="21"/>
      <c r="E30" s="7"/>
      <c r="F30" s="7"/>
      <c r="G30" s="7"/>
      <c r="H30" s="7"/>
      <c r="I30" s="7"/>
      <c r="J30" s="7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>
      <c r="A31" s="16" t="s">
        <v>11</v>
      </c>
      <c r="B31" s="19"/>
      <c r="C31" s="33">
        <f>C30-C29</f>
        <v>179340</v>
      </c>
      <c r="D31" s="7"/>
      <c r="E31" s="7"/>
      <c r="F31" s="7"/>
      <c r="G31" s="7"/>
      <c r="H31" s="7"/>
      <c r="I31" s="7"/>
      <c r="J31" s="7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</row>
  </sheetData>
  <mergeCells count="19">
    <mergeCell ref="A1:D1"/>
    <mergeCell ref="A3:C3"/>
    <mergeCell ref="A4:A5"/>
    <mergeCell ref="B4:B5"/>
    <mergeCell ref="C4:C5"/>
    <mergeCell ref="J4:J5"/>
    <mergeCell ref="K4:K5"/>
    <mergeCell ref="K19:K20"/>
    <mergeCell ref="L19:L20"/>
    <mergeCell ref="A29:B29"/>
    <mergeCell ref="A30:B30"/>
    <mergeCell ref="A31:B31"/>
    <mergeCell ref="A14:B14"/>
    <mergeCell ref="A15:B15"/>
    <mergeCell ref="A16:B16"/>
    <mergeCell ref="A18:C18"/>
    <mergeCell ref="A19:A20"/>
    <mergeCell ref="B19:B20"/>
    <mergeCell ref="C19:C20"/>
  </mergeCells>
  <hyperlinks>
    <hyperlink r:id="rId1" ref="E1"/>
    <hyperlink r:id="rId2" ref="A3"/>
    <hyperlink r:id="rId3" ref="A18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1"/>
    </row>
    <row r="31">
      <c r="E31" s="1"/>
    </row>
  </sheetData>
  <drawing r:id="rId1"/>
</worksheet>
</file>