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_자급제X" sheetId="1" r:id="rId5"/>
    <sheet state="visible" name="요금제_자급제O" sheetId="2" r:id="rId6"/>
    <sheet state="visible" name="유의사항" sheetId="3" r:id="rId7"/>
  </sheets>
  <definedNames/>
  <calcPr/>
</workbook>
</file>

<file path=xl/sharedStrings.xml><?xml version="1.0" encoding="utf-8"?>
<sst xmlns="http://schemas.openxmlformats.org/spreadsheetml/2006/main" count="212" uniqueCount="45">
  <si>
    <t>* 개통기한 : 2026.06.26 ~ 2026.06.30</t>
  </si>
  <si>
    <t>프로모션</t>
  </si>
  <si>
    <t>모두다 맘껏 7GB+(밀리의 서재 FREE)</t>
  </si>
  <si>
    <t>√</t>
  </si>
  <si>
    <t>년월</t>
  </si>
  <si>
    <t>M+</t>
  </si>
  <si>
    <t>요금제</t>
  </si>
  <si>
    <t>셀프개통</t>
  </si>
  <si>
    <t>밀리의서재</t>
  </si>
  <si>
    <t>[M] 이벤트코드</t>
  </si>
  <si>
    <t>친구추천</t>
  </si>
  <si>
    <t>자급제</t>
  </si>
  <si>
    <t>데이터쿠폰</t>
  </si>
  <si>
    <t>바로유심</t>
  </si>
  <si>
    <t>쿠팡유심</t>
  </si>
  <si>
    <t>혜택</t>
  </si>
  <si>
    <t>실이득</t>
  </si>
  <si>
    <t>비고</t>
  </si>
  <si>
    <t>월평균</t>
  </si>
  <si>
    <t>월말</t>
  </si>
  <si>
    <t>피클</t>
  </si>
  <si>
    <t>M마켓</t>
  </si>
  <si>
    <t>20GB</t>
  </si>
  <si>
    <t>중순</t>
  </si>
  <si>
    <t>누적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</si>
  <si>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</si>
  <si>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</si>
  <si>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</si>
  <si>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</si>
  <si>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</si>
  <si>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</si>
  <si>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</si>
  <si>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</si>
  <si>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</si>
  <si>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</si>
  <si>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</si>
  <si>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</si>
  <si>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</si>
  <si>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-</t>
  </si>
  <si>
    <t>합계</t>
  </si>
  <si>
    <t>쿠팡캐시</t>
  </si>
  <si>
    <t>모두다 맘껏 7GB+(PAY쿠폰 5000P)</t>
  </si>
  <si>
    <t>네이버페이</t>
  </si>
  <si>
    <t>5,000원</t>
  </si>
  <si>
    <t>참고용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</si>
</sst>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>
      <b/>
      <color rgb="FF0000FF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1" fillId="2" fontId="5" numFmtId="0" xfId="0" applyAlignment="1" applyBorder="1" applyFont="1">
      <alignment horizontal="center" readingOrder="0" shrinkToFit="0" vertical="center" wrapText="0"/>
    </xf>
    <xf borderId="2" fillId="2" fontId="8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6" numFmtId="3" xfId="0" applyAlignment="1" applyBorder="1" applyFont="1" applyNumberFormat="1">
      <alignment horizontal="right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quotePrefix="1" borderId="6" fillId="0" fontId="6" numFmtId="0" xfId="0" applyAlignment="1" applyBorder="1" applyFont="1">
      <alignment horizontal="center" readingOrder="0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8" fillId="0" fontId="6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21.png"/><Relationship Id="rId3" Type="http://schemas.openxmlformats.org/officeDocument/2006/relationships/image" Target="../media/image3.png"/><Relationship Id="rId4" Type="http://schemas.openxmlformats.org/officeDocument/2006/relationships/image" Target="../media/image23.png"/><Relationship Id="rId11" Type="http://schemas.openxmlformats.org/officeDocument/2006/relationships/image" Target="../media/image30.png"/><Relationship Id="rId10" Type="http://schemas.openxmlformats.org/officeDocument/2006/relationships/image" Target="../media/image12.png"/><Relationship Id="rId9" Type="http://schemas.openxmlformats.org/officeDocument/2006/relationships/image" Target="../media/image20.png"/><Relationship Id="rId5" Type="http://schemas.openxmlformats.org/officeDocument/2006/relationships/image" Target="../media/image2.png"/><Relationship Id="rId6" Type="http://schemas.openxmlformats.org/officeDocument/2006/relationships/image" Target="../media/image28.png"/><Relationship Id="rId7" Type="http://schemas.openxmlformats.org/officeDocument/2006/relationships/image" Target="../media/image35.png"/><Relationship Id="rId8" Type="http://schemas.openxmlformats.org/officeDocument/2006/relationships/image" Target="../media/image1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21.png"/><Relationship Id="rId3" Type="http://schemas.openxmlformats.org/officeDocument/2006/relationships/image" Target="../media/image3.png"/><Relationship Id="rId4" Type="http://schemas.openxmlformats.org/officeDocument/2006/relationships/image" Target="../media/image23.png"/><Relationship Id="rId11" Type="http://schemas.openxmlformats.org/officeDocument/2006/relationships/image" Target="../media/image30.png"/><Relationship Id="rId10" Type="http://schemas.openxmlformats.org/officeDocument/2006/relationships/image" Target="../media/image12.png"/><Relationship Id="rId9" Type="http://schemas.openxmlformats.org/officeDocument/2006/relationships/image" Target="../media/image20.png"/><Relationship Id="rId5" Type="http://schemas.openxmlformats.org/officeDocument/2006/relationships/image" Target="../media/image2.png"/><Relationship Id="rId6" Type="http://schemas.openxmlformats.org/officeDocument/2006/relationships/image" Target="../media/image28.png"/><Relationship Id="rId7" Type="http://schemas.openxmlformats.org/officeDocument/2006/relationships/image" Target="../media/image35.png"/><Relationship Id="rId8" Type="http://schemas.openxmlformats.org/officeDocument/2006/relationships/image" Target="../media/image14.png"/></Relationships>
</file>

<file path=xl/drawings/_rels/drawing3.xml.rels><?xml version="1.0" encoding="UTF-8" standalone="yes"?><Relationships xmlns="http://schemas.openxmlformats.org/package/2006/relationships"><Relationship Id="rId20" Type="http://schemas.openxmlformats.org/officeDocument/2006/relationships/image" Target="../media/image8.png"/><Relationship Id="rId22" Type="http://schemas.openxmlformats.org/officeDocument/2006/relationships/image" Target="../media/image27.png"/><Relationship Id="rId21" Type="http://schemas.openxmlformats.org/officeDocument/2006/relationships/image" Target="../media/image32.png"/><Relationship Id="rId24" Type="http://schemas.openxmlformats.org/officeDocument/2006/relationships/image" Target="../media/image11.png"/><Relationship Id="rId23" Type="http://schemas.openxmlformats.org/officeDocument/2006/relationships/image" Target="../media/image19.png"/><Relationship Id="rId1" Type="http://schemas.openxmlformats.org/officeDocument/2006/relationships/image" Target="../media/image33.png"/><Relationship Id="rId2" Type="http://schemas.openxmlformats.org/officeDocument/2006/relationships/image" Target="../media/image36.png"/><Relationship Id="rId3" Type="http://schemas.openxmlformats.org/officeDocument/2006/relationships/image" Target="../media/image15.png"/><Relationship Id="rId4" Type="http://schemas.openxmlformats.org/officeDocument/2006/relationships/image" Target="../media/image34.png"/><Relationship Id="rId9" Type="http://schemas.openxmlformats.org/officeDocument/2006/relationships/image" Target="../media/image18.png"/><Relationship Id="rId26" Type="http://schemas.openxmlformats.org/officeDocument/2006/relationships/image" Target="../media/image22.png"/><Relationship Id="rId25" Type="http://schemas.openxmlformats.org/officeDocument/2006/relationships/image" Target="../media/image29.png"/><Relationship Id="rId5" Type="http://schemas.openxmlformats.org/officeDocument/2006/relationships/image" Target="../media/image10.png"/><Relationship Id="rId6" Type="http://schemas.openxmlformats.org/officeDocument/2006/relationships/image" Target="../media/image1.png"/><Relationship Id="rId7" Type="http://schemas.openxmlformats.org/officeDocument/2006/relationships/image" Target="../media/image13.png"/><Relationship Id="rId8" Type="http://schemas.openxmlformats.org/officeDocument/2006/relationships/image" Target="../media/image24.png"/><Relationship Id="rId11" Type="http://schemas.openxmlformats.org/officeDocument/2006/relationships/image" Target="../media/image5.png"/><Relationship Id="rId10" Type="http://schemas.openxmlformats.org/officeDocument/2006/relationships/image" Target="../media/image16.png"/><Relationship Id="rId13" Type="http://schemas.openxmlformats.org/officeDocument/2006/relationships/image" Target="../media/image9.png"/><Relationship Id="rId12" Type="http://schemas.openxmlformats.org/officeDocument/2006/relationships/image" Target="../media/image37.png"/><Relationship Id="rId15" Type="http://schemas.openxmlformats.org/officeDocument/2006/relationships/image" Target="../media/image17.png"/><Relationship Id="rId14" Type="http://schemas.openxmlformats.org/officeDocument/2006/relationships/image" Target="../media/image31.png"/><Relationship Id="rId17" Type="http://schemas.openxmlformats.org/officeDocument/2006/relationships/image" Target="../media/image7.png"/><Relationship Id="rId16" Type="http://schemas.openxmlformats.org/officeDocument/2006/relationships/image" Target="../media/image4.png"/><Relationship Id="rId19" Type="http://schemas.openxmlformats.org/officeDocument/2006/relationships/image" Target="../media/image25.png"/><Relationship Id="rId18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114</xdr:row>
      <xdr:rowOff>152400</xdr:rowOff>
    </xdr:from>
    <xdr:ext cx="8972550" cy="7162800"/>
    <xdr:pic>
      <xdr:nvPicPr>
        <xdr:cNvPr id="0" name="image6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0</xdr:rowOff>
    </xdr:from>
    <xdr:ext cx="8943975" cy="2000250"/>
    <xdr:pic>
      <xdr:nvPicPr>
        <xdr:cNvPr id="0" name="image2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38100</xdr:rowOff>
    </xdr:from>
    <xdr:ext cx="8943975" cy="6448425"/>
    <xdr:pic>
      <xdr:nvPicPr>
        <xdr:cNvPr id="0" name="image3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8943975" cy="1990725"/>
    <xdr:pic>
      <xdr:nvPicPr>
        <xdr:cNvPr id="0" name="image23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47625</xdr:rowOff>
    </xdr:from>
    <xdr:ext cx="8943975" cy="3924300"/>
    <xdr:pic>
      <xdr:nvPicPr>
        <xdr:cNvPr id="0" name="image2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151</xdr:row>
      <xdr:rowOff>0</xdr:rowOff>
    </xdr:from>
    <xdr:ext cx="17745075" cy="2895600"/>
    <xdr:pic>
      <xdr:nvPicPr>
        <xdr:cNvPr id="0" name="image28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165</xdr:row>
      <xdr:rowOff>0</xdr:rowOff>
    </xdr:from>
    <xdr:ext cx="17745075" cy="3400425"/>
    <xdr:pic>
      <xdr:nvPicPr>
        <xdr:cNvPr id="0" name="image35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182</xdr:row>
      <xdr:rowOff>0</xdr:rowOff>
    </xdr:from>
    <xdr:ext cx="9191625" cy="3314700"/>
    <xdr:pic>
      <xdr:nvPicPr>
        <xdr:cNvPr id="0" name="image14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182</xdr:row>
      <xdr:rowOff>0</xdr:rowOff>
    </xdr:from>
    <xdr:ext cx="8562975" cy="3314700"/>
    <xdr:pic>
      <xdr:nvPicPr>
        <xdr:cNvPr id="0" name="image20.png" title="이미지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198</xdr:row>
      <xdr:rowOff>0</xdr:rowOff>
    </xdr:from>
    <xdr:ext cx="9191625" cy="2647950"/>
    <xdr:pic>
      <xdr:nvPicPr>
        <xdr:cNvPr id="0" name="image12.png" title="이미지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198</xdr:row>
      <xdr:rowOff>0</xdr:rowOff>
    </xdr:from>
    <xdr:ext cx="8562975" cy="2647950"/>
    <xdr:pic>
      <xdr:nvPicPr>
        <xdr:cNvPr id="0" name="image30.png" title="이미지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113</xdr:row>
      <xdr:rowOff>152400</xdr:rowOff>
    </xdr:from>
    <xdr:ext cx="8972550" cy="7162800"/>
    <xdr:pic>
      <xdr:nvPicPr>
        <xdr:cNvPr id="0" name="image6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8943975" cy="2000250"/>
    <xdr:pic>
      <xdr:nvPicPr>
        <xdr:cNvPr id="0" name="image2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38100</xdr:rowOff>
    </xdr:from>
    <xdr:ext cx="8943975" cy="6448425"/>
    <xdr:pic>
      <xdr:nvPicPr>
        <xdr:cNvPr id="0" name="image3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0</xdr:rowOff>
    </xdr:from>
    <xdr:ext cx="8943975" cy="1990725"/>
    <xdr:pic>
      <xdr:nvPicPr>
        <xdr:cNvPr id="0" name="image23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47625</xdr:rowOff>
    </xdr:from>
    <xdr:ext cx="8943975" cy="3924300"/>
    <xdr:pic>
      <xdr:nvPicPr>
        <xdr:cNvPr id="0" name="image2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17745075" cy="2895600"/>
    <xdr:pic>
      <xdr:nvPicPr>
        <xdr:cNvPr id="0" name="image28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164</xdr:row>
      <xdr:rowOff>0</xdr:rowOff>
    </xdr:from>
    <xdr:ext cx="17745075" cy="3400425"/>
    <xdr:pic>
      <xdr:nvPicPr>
        <xdr:cNvPr id="0" name="image35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181</xdr:row>
      <xdr:rowOff>0</xdr:rowOff>
    </xdr:from>
    <xdr:ext cx="9191625" cy="3314700"/>
    <xdr:pic>
      <xdr:nvPicPr>
        <xdr:cNvPr id="0" name="image14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181</xdr:row>
      <xdr:rowOff>0</xdr:rowOff>
    </xdr:from>
    <xdr:ext cx="8562975" cy="3314700"/>
    <xdr:pic>
      <xdr:nvPicPr>
        <xdr:cNvPr id="0" name="image20.png" title="이미지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197</xdr:row>
      <xdr:rowOff>0</xdr:rowOff>
    </xdr:from>
    <xdr:ext cx="9191625" cy="2647950"/>
    <xdr:pic>
      <xdr:nvPicPr>
        <xdr:cNvPr id="0" name="image12.png" title="이미지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197</xdr:row>
      <xdr:rowOff>0</xdr:rowOff>
    </xdr:from>
    <xdr:ext cx="8562975" cy="2647950"/>
    <xdr:pic>
      <xdr:nvPicPr>
        <xdr:cNvPr id="0" name="image30.png" title="이미지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963025" cy="685800"/>
    <xdr:pic>
      <xdr:nvPicPr>
        <xdr:cNvPr id="0" name="image3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85725</xdr:rowOff>
    </xdr:from>
    <xdr:ext cx="8963025" cy="7981950"/>
    <xdr:pic>
      <xdr:nvPicPr>
        <xdr:cNvPr id="0" name="image36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0</xdr:rowOff>
    </xdr:from>
    <xdr:ext cx="8963025" cy="685800"/>
    <xdr:pic>
      <xdr:nvPicPr>
        <xdr:cNvPr id="0" name="image1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8963025" cy="3600450"/>
    <xdr:pic>
      <xdr:nvPicPr>
        <xdr:cNvPr id="0" name="image34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</xdr:row>
      <xdr:rowOff>0</xdr:rowOff>
    </xdr:from>
    <xdr:ext cx="8963025" cy="685800"/>
    <xdr:pic>
      <xdr:nvPicPr>
        <xdr:cNvPr id="0" name="image10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85725</xdr:rowOff>
    </xdr:from>
    <xdr:ext cx="8963025" cy="5572125"/>
    <xdr:pic>
      <xdr:nvPicPr>
        <xdr:cNvPr id="0" name="image1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0</xdr:rowOff>
    </xdr:from>
    <xdr:ext cx="8963025" cy="676275"/>
    <xdr:pic>
      <xdr:nvPicPr>
        <xdr:cNvPr id="0" name="image13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98</xdr:row>
      <xdr:rowOff>0</xdr:rowOff>
    </xdr:from>
    <xdr:ext cx="8963025" cy="4495800"/>
    <xdr:pic>
      <xdr:nvPicPr>
        <xdr:cNvPr id="0" name="image24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120</xdr:row>
      <xdr:rowOff>0</xdr:rowOff>
    </xdr:from>
    <xdr:ext cx="8963025" cy="676275"/>
    <xdr:pic>
      <xdr:nvPicPr>
        <xdr:cNvPr id="0" name="image18.png" title="이미지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123</xdr:row>
      <xdr:rowOff>0</xdr:rowOff>
    </xdr:from>
    <xdr:ext cx="8963025" cy="3162300"/>
    <xdr:pic>
      <xdr:nvPicPr>
        <xdr:cNvPr id="0" name="image16.png" title="이미지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138</xdr:row>
      <xdr:rowOff>161925</xdr:rowOff>
    </xdr:from>
    <xdr:ext cx="8963025" cy="685800"/>
    <xdr:pic>
      <xdr:nvPicPr>
        <xdr:cNvPr id="0" name="image5.png" title="이미지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0</xdr:rowOff>
    </xdr:from>
    <xdr:ext cx="8963025" cy="2466975"/>
    <xdr:pic>
      <xdr:nvPicPr>
        <xdr:cNvPr id="0" name="image37.png" title="이미지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154</xdr:row>
      <xdr:rowOff>0</xdr:rowOff>
    </xdr:from>
    <xdr:ext cx="8963025" cy="676275"/>
    <xdr:pic>
      <xdr:nvPicPr>
        <xdr:cNvPr id="0" name="image9.png" title="이미지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76200</xdr:rowOff>
    </xdr:from>
    <xdr:ext cx="8963025" cy="6191250"/>
    <xdr:pic>
      <xdr:nvPicPr>
        <xdr:cNvPr id="0" name="image31.png" title="이미지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188</xdr:row>
      <xdr:rowOff>0</xdr:rowOff>
    </xdr:from>
    <xdr:ext cx="8963025" cy="676275"/>
    <xdr:pic>
      <xdr:nvPicPr>
        <xdr:cNvPr id="0" name="image17.png" title="이미지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191</xdr:row>
      <xdr:rowOff>76200</xdr:rowOff>
    </xdr:from>
    <xdr:ext cx="8963025" cy="6067425"/>
    <xdr:pic>
      <xdr:nvPicPr>
        <xdr:cNvPr id="0" name="image4.png" title="이미지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221</xdr:row>
      <xdr:rowOff>142875</xdr:rowOff>
    </xdr:from>
    <xdr:ext cx="8963025" cy="676275"/>
    <xdr:pic>
      <xdr:nvPicPr>
        <xdr:cNvPr id="0" name="image7.png" title="이미지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225</xdr:row>
      <xdr:rowOff>0</xdr:rowOff>
    </xdr:from>
    <xdr:ext cx="8963025" cy="1809750"/>
    <xdr:pic>
      <xdr:nvPicPr>
        <xdr:cNvPr id="0" name="image26.png" title="이미지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234</xdr:row>
      <xdr:rowOff>0</xdr:rowOff>
    </xdr:from>
    <xdr:ext cx="8963025" cy="685800"/>
    <xdr:pic>
      <xdr:nvPicPr>
        <xdr:cNvPr id="0" name="image25.png" title="이미지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237</xdr:row>
      <xdr:rowOff>0</xdr:rowOff>
    </xdr:from>
    <xdr:ext cx="8963025" cy="1809750"/>
    <xdr:pic>
      <xdr:nvPicPr>
        <xdr:cNvPr id="0" name="image8.png" title="이미지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246</xdr:row>
      <xdr:rowOff>0</xdr:rowOff>
    </xdr:from>
    <xdr:ext cx="8963025" cy="676275"/>
    <xdr:pic>
      <xdr:nvPicPr>
        <xdr:cNvPr id="0" name="image32.png" title="이미지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249</xdr:row>
      <xdr:rowOff>76200</xdr:rowOff>
    </xdr:from>
    <xdr:ext cx="8963025" cy="5086350"/>
    <xdr:pic>
      <xdr:nvPicPr>
        <xdr:cNvPr id="0" name="image27.png" title="이미지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274</xdr:row>
      <xdr:rowOff>161925</xdr:rowOff>
    </xdr:from>
    <xdr:ext cx="8963025" cy="685800"/>
    <xdr:pic>
      <xdr:nvPicPr>
        <xdr:cNvPr id="0" name="image19.png" title="이미지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278</xdr:row>
      <xdr:rowOff>0</xdr:rowOff>
    </xdr:from>
    <xdr:ext cx="8963025" cy="2276475"/>
    <xdr:pic>
      <xdr:nvPicPr>
        <xdr:cNvPr id="0" name="image11.png" title="이미지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289</xdr:row>
      <xdr:rowOff>0</xdr:rowOff>
    </xdr:from>
    <xdr:ext cx="8963025" cy="676275"/>
    <xdr:pic>
      <xdr:nvPicPr>
        <xdr:cNvPr id="0" name="image29.png" title="이미지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292</xdr:row>
      <xdr:rowOff>0</xdr:rowOff>
    </xdr:from>
    <xdr:ext cx="8963025" cy="3914775"/>
    <xdr:pic>
      <xdr:nvPicPr>
        <xdr:cNvPr id="0" name="image22.png" title="이미지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35Q981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38P57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35Q981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38P571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min="6" max="6" width="11.63"/>
    <col customWidth="1" min="7" max="13" width="10.13"/>
    <col customWidth="1" min="14" max="14" width="12.63"/>
  </cols>
  <sheetData>
    <row r="1">
      <c r="A1" s="1"/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 t="s">
        <v>0</v>
      </c>
      <c r="B2" s="1"/>
      <c r="C2" s="1"/>
      <c r="D2" s="1"/>
      <c r="E2" s="5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6" t="s">
        <v>2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/>
      <c r="J4" s="7" t="s">
        <v>3</v>
      </c>
      <c r="K4" s="8"/>
      <c r="L4" s="8"/>
      <c r="M4" s="8"/>
      <c r="N4" s="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4</v>
      </c>
      <c r="B5" s="10" t="s">
        <v>5</v>
      </c>
      <c r="C5" s="9" t="s">
        <v>6</v>
      </c>
      <c r="D5" s="11" t="s">
        <v>7</v>
      </c>
      <c r="E5" s="10" t="s">
        <v>8</v>
      </c>
      <c r="F5" s="10" t="s">
        <v>9</v>
      </c>
      <c r="G5" s="10" t="s">
        <v>10</v>
      </c>
      <c r="H5" s="10" t="s">
        <v>12</v>
      </c>
      <c r="I5" s="10" t="s">
        <v>13</v>
      </c>
      <c r="J5" s="13" t="s">
        <v>14</v>
      </c>
      <c r="K5" s="10" t="s">
        <v>6</v>
      </c>
      <c r="L5" s="10" t="s">
        <v>15</v>
      </c>
      <c r="M5" s="13" t="s">
        <v>16</v>
      </c>
      <c r="N5" s="13" t="s">
        <v>17</v>
      </c>
      <c r="O5" s="13" t="s">
        <v>18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4"/>
      <c r="B6" s="15"/>
      <c r="C6" s="14"/>
      <c r="D6" s="16" t="s">
        <v>19</v>
      </c>
      <c r="E6" s="17" t="s">
        <v>20</v>
      </c>
      <c r="F6" s="17" t="s">
        <v>21</v>
      </c>
      <c r="G6" s="17" t="s">
        <v>19</v>
      </c>
      <c r="H6" s="17" t="s">
        <v>22</v>
      </c>
      <c r="I6" s="17" t="s">
        <v>23</v>
      </c>
      <c r="J6" s="18" t="s">
        <v>23</v>
      </c>
      <c r="K6" s="17" t="s">
        <v>24</v>
      </c>
      <c r="L6" s="17" t="s">
        <v>24</v>
      </c>
      <c r="M6" s="18" t="s">
        <v>24</v>
      </c>
      <c r="N6" s="19"/>
      <c r="O6" s="1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20" t="s">
        <v>25</v>
      </c>
      <c r="B7" s="21">
        <v>0.0</v>
      </c>
      <c r="C7" s="22">
        <f>FLOOR(C8 / 30 * (30-25) / 10, 1) * 10</f>
        <v>2710</v>
      </c>
      <c r="D7" s="22">
        <v>0.0</v>
      </c>
      <c r="E7" s="23">
        <v>0.0</v>
      </c>
      <c r="F7" s="23">
        <v>0.0</v>
      </c>
      <c r="G7" s="23">
        <v>0.0</v>
      </c>
      <c r="H7" s="23">
        <v>0.0</v>
      </c>
      <c r="I7" s="23">
        <v>-8800.0</v>
      </c>
      <c r="J7" s="24">
        <v>-4500.0</v>
      </c>
      <c r="K7" s="23">
        <f t="shared" ref="K7:K19" si="1">SUM($C$7:C7)</f>
        <v>2710</v>
      </c>
      <c r="L7" s="23">
        <f t="shared" ref="L7:L19" si="2">SUMPRODUCT(($D$4:$J$4="√") * ($D$7:J7))</f>
        <v>-4500</v>
      </c>
      <c r="M7" s="24">
        <f t="shared" ref="M7:M19" si="3">L7-K7</f>
        <v>-7210</v>
      </c>
      <c r="N7" s="25"/>
      <c r="O7" s="26">
        <f>M7</f>
        <v>-7210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20" t="s">
        <v>26</v>
      </c>
      <c r="B8" s="21">
        <v>1.0</v>
      </c>
      <c r="C8" s="22">
        <v>16300.0</v>
      </c>
      <c r="D8" s="22">
        <v>0.0</v>
      </c>
      <c r="E8" s="23">
        <v>7450.0</v>
      </c>
      <c r="F8" s="23">
        <v>0.0</v>
      </c>
      <c r="G8" s="23">
        <v>0.0</v>
      </c>
      <c r="H8" s="23">
        <v>0.0</v>
      </c>
      <c r="I8" s="23">
        <v>0.0</v>
      </c>
      <c r="J8" s="24">
        <v>0.0</v>
      </c>
      <c r="K8" s="23">
        <f t="shared" si="1"/>
        <v>19010</v>
      </c>
      <c r="L8" s="23">
        <f t="shared" si="2"/>
        <v>2950</v>
      </c>
      <c r="M8" s="24">
        <f t="shared" si="3"/>
        <v>-16060</v>
      </c>
      <c r="N8" s="25"/>
      <c r="O8" s="26">
        <f t="shared" ref="O8:O18" si="4">M8 / B8</f>
        <v>-16060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20" t="s">
        <v>27</v>
      </c>
      <c r="B9" s="21">
        <v>2.0</v>
      </c>
      <c r="C9" s="22">
        <v>16300.0</v>
      </c>
      <c r="D9" s="22">
        <v>15000.0</v>
      </c>
      <c r="E9" s="23">
        <v>7450.0</v>
      </c>
      <c r="F9" s="23">
        <v>15000.0</v>
      </c>
      <c r="G9" s="23">
        <v>5000.0</v>
      </c>
      <c r="H9" s="23">
        <v>0.0</v>
      </c>
      <c r="I9" s="23">
        <v>0.0</v>
      </c>
      <c r="J9" s="24">
        <v>0.0</v>
      </c>
      <c r="K9" s="23">
        <f t="shared" si="1"/>
        <v>35310</v>
      </c>
      <c r="L9" s="23">
        <f t="shared" si="2"/>
        <v>45400</v>
      </c>
      <c r="M9" s="24">
        <f t="shared" si="3"/>
        <v>10090</v>
      </c>
      <c r="N9" s="25"/>
      <c r="O9" s="26">
        <f t="shared" si="4"/>
        <v>5045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20" t="s">
        <v>28</v>
      </c>
      <c r="B10" s="21">
        <v>3.0</v>
      </c>
      <c r="C10" s="22">
        <v>16300.0</v>
      </c>
      <c r="D10" s="22">
        <v>15000.0</v>
      </c>
      <c r="E10" s="23">
        <v>7450.0</v>
      </c>
      <c r="F10" s="23">
        <v>15000.0</v>
      </c>
      <c r="G10" s="23">
        <v>5000.0</v>
      </c>
      <c r="H10" s="23">
        <v>8000.0</v>
      </c>
      <c r="I10" s="23">
        <v>0.0</v>
      </c>
      <c r="J10" s="24">
        <v>0.0</v>
      </c>
      <c r="K10" s="23">
        <f t="shared" si="1"/>
        <v>51610</v>
      </c>
      <c r="L10" s="23">
        <f t="shared" si="2"/>
        <v>95850</v>
      </c>
      <c r="M10" s="24">
        <f t="shared" si="3"/>
        <v>44240</v>
      </c>
      <c r="N10" s="25"/>
      <c r="O10" s="26">
        <f t="shared" si="4"/>
        <v>14746.66667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20" t="s">
        <v>29</v>
      </c>
      <c r="B11" s="21">
        <v>4.0</v>
      </c>
      <c r="C11" s="22">
        <v>16300.0</v>
      </c>
      <c r="D11" s="22">
        <v>15000.0</v>
      </c>
      <c r="E11" s="23">
        <v>7450.0</v>
      </c>
      <c r="F11" s="23">
        <v>15000.0</v>
      </c>
      <c r="G11" s="23">
        <v>5000.0</v>
      </c>
      <c r="H11" s="23">
        <v>0.0</v>
      </c>
      <c r="I11" s="23">
        <v>10000.0</v>
      </c>
      <c r="J11" s="24">
        <v>10000.0</v>
      </c>
      <c r="K11" s="23">
        <f t="shared" si="1"/>
        <v>67910</v>
      </c>
      <c r="L11" s="23">
        <f t="shared" si="2"/>
        <v>148300</v>
      </c>
      <c r="M11" s="24">
        <f t="shared" si="3"/>
        <v>80390</v>
      </c>
      <c r="N11" s="25"/>
      <c r="O11" s="26">
        <f t="shared" si="4"/>
        <v>20097.5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20" t="s">
        <v>30</v>
      </c>
      <c r="B12" s="21">
        <v>5.0</v>
      </c>
      <c r="C12" s="22">
        <v>16300.0</v>
      </c>
      <c r="D12" s="22">
        <v>15000.0</v>
      </c>
      <c r="E12" s="23">
        <v>7450.0</v>
      </c>
      <c r="F12" s="23">
        <v>15000.0</v>
      </c>
      <c r="G12" s="23">
        <v>5000.0</v>
      </c>
      <c r="H12" s="23">
        <v>0.0</v>
      </c>
      <c r="I12" s="23">
        <v>0.0</v>
      </c>
      <c r="J12" s="24">
        <v>0.0</v>
      </c>
      <c r="K12" s="23">
        <f t="shared" si="1"/>
        <v>84210</v>
      </c>
      <c r="L12" s="23">
        <f t="shared" si="2"/>
        <v>190750</v>
      </c>
      <c r="M12" s="24">
        <f t="shared" si="3"/>
        <v>106540</v>
      </c>
      <c r="N12" s="25"/>
      <c r="O12" s="26">
        <f t="shared" si="4"/>
        <v>21308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20" t="s">
        <v>31</v>
      </c>
      <c r="B13" s="21">
        <v>6.0</v>
      </c>
      <c r="C13" s="22">
        <v>16300.0</v>
      </c>
      <c r="D13" s="22">
        <v>15000.0</v>
      </c>
      <c r="E13" s="23">
        <v>7450.0</v>
      </c>
      <c r="F13" s="23">
        <v>15000.0</v>
      </c>
      <c r="G13" s="23">
        <v>5000.0</v>
      </c>
      <c r="H13" s="23">
        <v>8000.0</v>
      </c>
      <c r="I13" s="23">
        <v>0.0</v>
      </c>
      <c r="J13" s="24">
        <v>0.0</v>
      </c>
      <c r="K13" s="23">
        <f t="shared" si="1"/>
        <v>100510</v>
      </c>
      <c r="L13" s="23">
        <f t="shared" si="2"/>
        <v>241200</v>
      </c>
      <c r="M13" s="24">
        <f t="shared" si="3"/>
        <v>140690</v>
      </c>
      <c r="N13" s="25"/>
      <c r="O13" s="26">
        <f t="shared" si="4"/>
        <v>23448.33333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20" t="s">
        <v>32</v>
      </c>
      <c r="B14" s="21">
        <v>7.0</v>
      </c>
      <c r="C14" s="22">
        <v>16300.0</v>
      </c>
      <c r="D14" s="22">
        <v>15000.0</v>
      </c>
      <c r="E14" s="23">
        <v>7450.0</v>
      </c>
      <c r="F14" s="23">
        <v>15000.0</v>
      </c>
      <c r="G14" s="23">
        <v>5000.0</v>
      </c>
      <c r="H14" s="23">
        <v>0.0</v>
      </c>
      <c r="I14" s="23">
        <v>10000.0</v>
      </c>
      <c r="J14" s="24">
        <v>10000.0</v>
      </c>
      <c r="K14" s="23">
        <f t="shared" si="1"/>
        <v>116810</v>
      </c>
      <c r="L14" s="23">
        <f t="shared" si="2"/>
        <v>293650</v>
      </c>
      <c r="M14" s="24">
        <f t="shared" si="3"/>
        <v>176840</v>
      </c>
      <c r="N14" s="25"/>
      <c r="O14" s="26">
        <f t="shared" si="4"/>
        <v>25262.85714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20" t="s">
        <v>33</v>
      </c>
      <c r="B15" s="21">
        <v>8.0</v>
      </c>
      <c r="C15" s="22">
        <v>16300.0</v>
      </c>
      <c r="D15" s="22">
        <v>10000.0</v>
      </c>
      <c r="E15" s="23">
        <v>7450.0</v>
      </c>
      <c r="F15" s="23">
        <v>15000.0</v>
      </c>
      <c r="G15" s="23">
        <v>0.0</v>
      </c>
      <c r="H15" s="23">
        <v>0.0</v>
      </c>
      <c r="I15" s="23">
        <v>0.0</v>
      </c>
      <c r="J15" s="24">
        <v>0.0</v>
      </c>
      <c r="K15" s="23">
        <f t="shared" si="1"/>
        <v>133110</v>
      </c>
      <c r="L15" s="23">
        <f t="shared" si="2"/>
        <v>326100</v>
      </c>
      <c r="M15" s="24">
        <f t="shared" si="3"/>
        <v>192990</v>
      </c>
      <c r="N15" s="25"/>
      <c r="O15" s="26">
        <f t="shared" si="4"/>
        <v>24123.75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20" t="s">
        <v>34</v>
      </c>
      <c r="B16" s="21">
        <v>9.0</v>
      </c>
      <c r="C16" s="22">
        <v>16300.0</v>
      </c>
      <c r="D16" s="22">
        <v>10000.0</v>
      </c>
      <c r="E16" s="23">
        <v>7450.0</v>
      </c>
      <c r="F16" s="23">
        <v>15000.0</v>
      </c>
      <c r="G16" s="23">
        <v>0.0</v>
      </c>
      <c r="H16" s="23">
        <v>8000.0</v>
      </c>
      <c r="I16" s="23">
        <v>0.0</v>
      </c>
      <c r="J16" s="24">
        <v>0.0</v>
      </c>
      <c r="K16" s="23">
        <f t="shared" si="1"/>
        <v>149410</v>
      </c>
      <c r="L16" s="23">
        <f t="shared" si="2"/>
        <v>366550</v>
      </c>
      <c r="M16" s="24">
        <f t="shared" si="3"/>
        <v>217140</v>
      </c>
      <c r="N16" s="25"/>
      <c r="O16" s="26">
        <f t="shared" si="4"/>
        <v>24126.66667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20" t="s">
        <v>35</v>
      </c>
      <c r="B17" s="21">
        <v>10.0</v>
      </c>
      <c r="C17" s="22">
        <v>16300.0</v>
      </c>
      <c r="D17" s="22">
        <v>10000.0</v>
      </c>
      <c r="E17" s="23">
        <v>7450.0</v>
      </c>
      <c r="F17" s="23">
        <v>15000.0</v>
      </c>
      <c r="G17" s="23">
        <v>0.0</v>
      </c>
      <c r="H17" s="23">
        <v>0.0</v>
      </c>
      <c r="I17" s="23">
        <v>0.0</v>
      </c>
      <c r="J17" s="24">
        <v>0.0</v>
      </c>
      <c r="K17" s="23">
        <f t="shared" si="1"/>
        <v>165710</v>
      </c>
      <c r="L17" s="23">
        <f t="shared" si="2"/>
        <v>399000</v>
      </c>
      <c r="M17" s="24">
        <f t="shared" si="3"/>
        <v>233290</v>
      </c>
      <c r="N17" s="25"/>
      <c r="O17" s="26">
        <f t="shared" si="4"/>
        <v>23329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20" t="s">
        <v>36</v>
      </c>
      <c r="B18" s="21">
        <v>11.0</v>
      </c>
      <c r="C18" s="22">
        <v>16300.0</v>
      </c>
      <c r="D18" s="22">
        <v>10000.0</v>
      </c>
      <c r="E18" s="23">
        <v>7450.0</v>
      </c>
      <c r="F18" s="23">
        <v>15000.0</v>
      </c>
      <c r="G18" s="23">
        <v>0.0</v>
      </c>
      <c r="H18" s="23">
        <v>0.0</v>
      </c>
      <c r="I18" s="23">
        <v>0.0</v>
      </c>
      <c r="J18" s="24">
        <v>0.0</v>
      </c>
      <c r="K18" s="23">
        <f t="shared" si="1"/>
        <v>182010</v>
      </c>
      <c r="L18" s="23">
        <f t="shared" si="2"/>
        <v>431450</v>
      </c>
      <c r="M18" s="24">
        <f t="shared" si="3"/>
        <v>249440</v>
      </c>
      <c r="N18" s="25"/>
      <c r="O18" s="26">
        <f t="shared" si="4"/>
        <v>22676.36364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20" t="s">
        <v>37</v>
      </c>
      <c r="B19" s="27">
        <v>12.0</v>
      </c>
      <c r="C19" s="28">
        <v>0.0</v>
      </c>
      <c r="D19" s="29">
        <v>0.0</v>
      </c>
      <c r="E19" s="30">
        <v>0.0</v>
      </c>
      <c r="F19" s="30">
        <v>0.0</v>
      </c>
      <c r="G19" s="30">
        <v>0.0</v>
      </c>
      <c r="H19" s="30">
        <v>0.0</v>
      </c>
      <c r="I19" s="30">
        <v>0.0</v>
      </c>
      <c r="J19" s="31">
        <v>0.0</v>
      </c>
      <c r="K19" s="30">
        <f t="shared" si="1"/>
        <v>182010</v>
      </c>
      <c r="L19" s="30">
        <f t="shared" si="2"/>
        <v>431450</v>
      </c>
      <c r="M19" s="31">
        <f t="shared" si="3"/>
        <v>249440</v>
      </c>
      <c r="N19" s="32"/>
      <c r="O19" s="33" t="s">
        <v>38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34" t="s">
        <v>39</v>
      </c>
      <c r="B20" s="35"/>
      <c r="C20" s="36">
        <f>SUM(C7:C19)</f>
        <v>182010</v>
      </c>
      <c r="D20" s="37">
        <f t="shared" ref="D20:J20" si="5">SUMPRODUCT((D$4="√") * (D$7:D19))</f>
        <v>130000</v>
      </c>
      <c r="E20" s="37">
        <f t="shared" si="5"/>
        <v>81950</v>
      </c>
      <c r="F20" s="37">
        <f t="shared" si="5"/>
        <v>150000</v>
      </c>
      <c r="G20" s="37">
        <f t="shared" si="5"/>
        <v>30000</v>
      </c>
      <c r="H20" s="37">
        <f t="shared" si="5"/>
        <v>24000</v>
      </c>
      <c r="I20" s="37">
        <f t="shared" si="5"/>
        <v>0</v>
      </c>
      <c r="J20" s="36">
        <f t="shared" si="5"/>
        <v>15500</v>
      </c>
      <c r="K20" s="38"/>
      <c r="L20" s="38"/>
      <c r="M20" s="38"/>
      <c r="N20" s="8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16" t="s">
        <v>15</v>
      </c>
      <c r="B21" s="19"/>
      <c r="C21" s="31">
        <f>SUMIF(D4:J4, "√", D20:J20)</f>
        <v>431450</v>
      </c>
      <c r="D21" s="8"/>
      <c r="E21" s="8"/>
      <c r="F21" s="8"/>
      <c r="G21" s="8"/>
      <c r="H21" s="8"/>
      <c r="I21" s="8"/>
      <c r="J21" s="39" t="s">
        <v>40</v>
      </c>
      <c r="K21" s="8"/>
      <c r="L21" s="8"/>
      <c r="M21" s="8"/>
      <c r="N21" s="8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16" t="s">
        <v>16</v>
      </c>
      <c r="B22" s="19"/>
      <c r="C22" s="31">
        <f>C21-C20</f>
        <v>249440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6" t="s">
        <v>41</v>
      </c>
      <c r="D24" s="7" t="s">
        <v>3</v>
      </c>
      <c r="E24" s="7" t="s">
        <v>3</v>
      </c>
      <c r="F24" s="7" t="s">
        <v>3</v>
      </c>
      <c r="G24" s="7" t="s">
        <v>3</v>
      </c>
      <c r="H24" s="7" t="s">
        <v>3</v>
      </c>
      <c r="I24" s="7"/>
      <c r="J24" s="7" t="s">
        <v>3</v>
      </c>
      <c r="K24" s="8"/>
      <c r="L24" s="8"/>
      <c r="M24" s="8"/>
      <c r="N24" s="8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9" t="s">
        <v>4</v>
      </c>
      <c r="B25" s="10" t="s">
        <v>5</v>
      </c>
      <c r="C25" s="9" t="s">
        <v>6</v>
      </c>
      <c r="D25" s="11" t="s">
        <v>7</v>
      </c>
      <c r="E25" s="10" t="s">
        <v>42</v>
      </c>
      <c r="F25" s="10" t="s">
        <v>9</v>
      </c>
      <c r="G25" s="10" t="s">
        <v>10</v>
      </c>
      <c r="H25" s="10" t="s">
        <v>12</v>
      </c>
      <c r="I25" s="10" t="s">
        <v>13</v>
      </c>
      <c r="J25" s="13" t="s">
        <v>14</v>
      </c>
      <c r="K25" s="10" t="s">
        <v>6</v>
      </c>
      <c r="L25" s="10" t="s">
        <v>15</v>
      </c>
      <c r="M25" s="13" t="s">
        <v>16</v>
      </c>
      <c r="N25" s="13" t="s">
        <v>17</v>
      </c>
      <c r="O25" s="13" t="s">
        <v>18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14"/>
      <c r="B26" s="15"/>
      <c r="C26" s="14"/>
      <c r="D26" s="16" t="s">
        <v>19</v>
      </c>
      <c r="E26" s="17" t="s">
        <v>43</v>
      </c>
      <c r="F26" s="17" t="s">
        <v>21</v>
      </c>
      <c r="G26" s="17" t="s">
        <v>19</v>
      </c>
      <c r="H26" s="17" t="s">
        <v>22</v>
      </c>
      <c r="I26" s="17" t="s">
        <v>23</v>
      </c>
      <c r="J26" s="18" t="s">
        <v>23</v>
      </c>
      <c r="K26" s="17" t="s">
        <v>24</v>
      </c>
      <c r="L26" s="17" t="s">
        <v>24</v>
      </c>
      <c r="M26" s="18" t="s">
        <v>24</v>
      </c>
      <c r="N26" s="19"/>
      <c r="O26" s="19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20" t="s">
        <v>25</v>
      </c>
      <c r="B27" s="21">
        <v>0.0</v>
      </c>
      <c r="C27" s="22">
        <f>FLOOR(C28 / 30 * (30-25) / 10, 1) * 10</f>
        <v>3080</v>
      </c>
      <c r="D27" s="22">
        <v>0.0</v>
      </c>
      <c r="E27" s="23">
        <v>0.0</v>
      </c>
      <c r="F27" s="23">
        <v>0.0</v>
      </c>
      <c r="G27" s="23">
        <v>0.0</v>
      </c>
      <c r="H27" s="23">
        <v>0.0</v>
      </c>
      <c r="I27" s="23">
        <v>-8800.0</v>
      </c>
      <c r="J27" s="24">
        <v>-4500.0</v>
      </c>
      <c r="K27" s="23">
        <f t="shared" ref="K27:K39" si="6">SUM($C$27:C27)</f>
        <v>3080</v>
      </c>
      <c r="L27" s="23">
        <f t="shared" ref="L27:L39" si="7">SUMPRODUCT(($D$24:$J$24="√") * ($D$27:J27))</f>
        <v>-4500</v>
      </c>
      <c r="M27" s="24">
        <f t="shared" ref="M27:M39" si="8">L27-K27</f>
        <v>-7580</v>
      </c>
      <c r="N27" s="40" t="s">
        <v>44</v>
      </c>
      <c r="O27" s="26">
        <f>M27</f>
        <v>-7580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20" t="s">
        <v>26</v>
      </c>
      <c r="B28" s="21">
        <v>1.0</v>
      </c>
      <c r="C28" s="22">
        <v>18500.0</v>
      </c>
      <c r="D28" s="22">
        <v>0.0</v>
      </c>
      <c r="E28" s="23">
        <v>5000.0</v>
      </c>
      <c r="F28" s="23">
        <v>0.0</v>
      </c>
      <c r="G28" s="23">
        <v>0.0</v>
      </c>
      <c r="H28" s="23">
        <v>0.0</v>
      </c>
      <c r="I28" s="23">
        <v>0.0</v>
      </c>
      <c r="J28" s="24">
        <v>0.0</v>
      </c>
      <c r="K28" s="23">
        <f t="shared" si="6"/>
        <v>21580</v>
      </c>
      <c r="L28" s="23">
        <f t="shared" si="7"/>
        <v>500</v>
      </c>
      <c r="M28" s="24">
        <f t="shared" si="8"/>
        <v>-21080</v>
      </c>
      <c r="N28" s="25"/>
      <c r="O28" s="26">
        <f t="shared" ref="O28:O38" si="9">M28 / B28</f>
        <v>-21080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20" t="s">
        <v>27</v>
      </c>
      <c r="B29" s="21">
        <v>2.0</v>
      </c>
      <c r="C29" s="22">
        <v>18500.0</v>
      </c>
      <c r="D29" s="22">
        <v>15000.0</v>
      </c>
      <c r="E29" s="23">
        <v>5000.0</v>
      </c>
      <c r="F29" s="23">
        <v>15000.0</v>
      </c>
      <c r="G29" s="23">
        <v>5000.0</v>
      </c>
      <c r="H29" s="23">
        <v>0.0</v>
      </c>
      <c r="I29" s="23">
        <v>0.0</v>
      </c>
      <c r="J29" s="24">
        <v>0.0</v>
      </c>
      <c r="K29" s="23">
        <f t="shared" si="6"/>
        <v>40080</v>
      </c>
      <c r="L29" s="23">
        <f t="shared" si="7"/>
        <v>40500</v>
      </c>
      <c r="M29" s="24">
        <f t="shared" si="8"/>
        <v>420</v>
      </c>
      <c r="N29" s="25"/>
      <c r="O29" s="26">
        <f t="shared" si="9"/>
        <v>210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20" t="s">
        <v>28</v>
      </c>
      <c r="B30" s="21">
        <v>3.0</v>
      </c>
      <c r="C30" s="22">
        <v>18500.0</v>
      </c>
      <c r="D30" s="22">
        <v>15000.0</v>
      </c>
      <c r="E30" s="23">
        <v>5000.0</v>
      </c>
      <c r="F30" s="23">
        <v>15000.0</v>
      </c>
      <c r="G30" s="23">
        <v>5000.0</v>
      </c>
      <c r="H30" s="23">
        <v>8000.0</v>
      </c>
      <c r="I30" s="23">
        <v>0.0</v>
      </c>
      <c r="J30" s="24">
        <v>0.0</v>
      </c>
      <c r="K30" s="23">
        <f t="shared" si="6"/>
        <v>58580</v>
      </c>
      <c r="L30" s="23">
        <f t="shared" si="7"/>
        <v>88500</v>
      </c>
      <c r="M30" s="24">
        <f t="shared" si="8"/>
        <v>29920</v>
      </c>
      <c r="N30" s="25"/>
      <c r="O30" s="26">
        <f t="shared" si="9"/>
        <v>9973.333333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20" t="s">
        <v>29</v>
      </c>
      <c r="B31" s="21">
        <v>4.0</v>
      </c>
      <c r="C31" s="22">
        <v>18500.0</v>
      </c>
      <c r="D31" s="22">
        <v>15000.0</v>
      </c>
      <c r="E31" s="23">
        <v>5000.0</v>
      </c>
      <c r="F31" s="23">
        <v>15000.0</v>
      </c>
      <c r="G31" s="23">
        <v>5000.0</v>
      </c>
      <c r="H31" s="23">
        <v>0.0</v>
      </c>
      <c r="I31" s="23">
        <v>10000.0</v>
      </c>
      <c r="J31" s="24">
        <v>10000.0</v>
      </c>
      <c r="K31" s="23">
        <f t="shared" si="6"/>
        <v>77080</v>
      </c>
      <c r="L31" s="23">
        <f t="shared" si="7"/>
        <v>138500</v>
      </c>
      <c r="M31" s="24">
        <f t="shared" si="8"/>
        <v>61420</v>
      </c>
      <c r="N31" s="25"/>
      <c r="O31" s="26">
        <f t="shared" si="9"/>
        <v>15355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20" t="s">
        <v>30</v>
      </c>
      <c r="B32" s="21">
        <v>5.0</v>
      </c>
      <c r="C32" s="22">
        <v>18500.0</v>
      </c>
      <c r="D32" s="22">
        <v>15000.0</v>
      </c>
      <c r="E32" s="23">
        <v>5000.0</v>
      </c>
      <c r="F32" s="23">
        <v>15000.0</v>
      </c>
      <c r="G32" s="23">
        <v>5000.0</v>
      </c>
      <c r="H32" s="23">
        <v>0.0</v>
      </c>
      <c r="I32" s="23">
        <v>0.0</v>
      </c>
      <c r="J32" s="24">
        <v>0.0</v>
      </c>
      <c r="K32" s="23">
        <f t="shared" si="6"/>
        <v>95580</v>
      </c>
      <c r="L32" s="23">
        <f t="shared" si="7"/>
        <v>178500</v>
      </c>
      <c r="M32" s="24">
        <f t="shared" si="8"/>
        <v>82920</v>
      </c>
      <c r="N32" s="25"/>
      <c r="O32" s="26">
        <f t="shared" si="9"/>
        <v>16584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20" t="s">
        <v>31</v>
      </c>
      <c r="B33" s="21">
        <v>6.0</v>
      </c>
      <c r="C33" s="22">
        <v>18500.0</v>
      </c>
      <c r="D33" s="22">
        <v>15000.0</v>
      </c>
      <c r="E33" s="23">
        <v>5000.0</v>
      </c>
      <c r="F33" s="23">
        <v>15000.0</v>
      </c>
      <c r="G33" s="23">
        <v>5000.0</v>
      </c>
      <c r="H33" s="23">
        <v>8000.0</v>
      </c>
      <c r="I33" s="23">
        <v>0.0</v>
      </c>
      <c r="J33" s="24">
        <v>0.0</v>
      </c>
      <c r="K33" s="23">
        <f t="shared" si="6"/>
        <v>114080</v>
      </c>
      <c r="L33" s="23">
        <f t="shared" si="7"/>
        <v>226500</v>
      </c>
      <c r="M33" s="24">
        <f t="shared" si="8"/>
        <v>112420</v>
      </c>
      <c r="N33" s="25"/>
      <c r="O33" s="26">
        <f t="shared" si="9"/>
        <v>18736.66667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20" t="s">
        <v>32</v>
      </c>
      <c r="B34" s="21">
        <v>7.0</v>
      </c>
      <c r="C34" s="22">
        <v>18500.0</v>
      </c>
      <c r="D34" s="22">
        <v>15000.0</v>
      </c>
      <c r="E34" s="23">
        <v>5000.0</v>
      </c>
      <c r="F34" s="23">
        <v>15000.0</v>
      </c>
      <c r="G34" s="23">
        <v>5000.0</v>
      </c>
      <c r="H34" s="23">
        <v>0.0</v>
      </c>
      <c r="I34" s="23">
        <v>10000.0</v>
      </c>
      <c r="J34" s="24">
        <v>10000.0</v>
      </c>
      <c r="K34" s="23">
        <f t="shared" si="6"/>
        <v>132580</v>
      </c>
      <c r="L34" s="23">
        <f t="shared" si="7"/>
        <v>276500</v>
      </c>
      <c r="M34" s="24">
        <f t="shared" si="8"/>
        <v>143920</v>
      </c>
      <c r="N34" s="25"/>
      <c r="O34" s="26">
        <f t="shared" si="9"/>
        <v>20560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20" t="s">
        <v>33</v>
      </c>
      <c r="B35" s="21">
        <v>8.0</v>
      </c>
      <c r="C35" s="22">
        <v>18500.0</v>
      </c>
      <c r="D35" s="22">
        <v>10000.0</v>
      </c>
      <c r="E35" s="23">
        <v>5000.0</v>
      </c>
      <c r="F35" s="23">
        <v>15000.0</v>
      </c>
      <c r="G35" s="23">
        <v>0.0</v>
      </c>
      <c r="H35" s="23">
        <v>0.0</v>
      </c>
      <c r="I35" s="23">
        <v>0.0</v>
      </c>
      <c r="J35" s="24">
        <v>0.0</v>
      </c>
      <c r="K35" s="23">
        <f t="shared" si="6"/>
        <v>151080</v>
      </c>
      <c r="L35" s="23">
        <f t="shared" si="7"/>
        <v>306500</v>
      </c>
      <c r="M35" s="24">
        <f t="shared" si="8"/>
        <v>155420</v>
      </c>
      <c r="N35" s="25"/>
      <c r="O35" s="26">
        <f t="shared" si="9"/>
        <v>19427.5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20" t="s">
        <v>34</v>
      </c>
      <c r="B36" s="21">
        <v>9.0</v>
      </c>
      <c r="C36" s="22">
        <v>18500.0</v>
      </c>
      <c r="D36" s="22">
        <v>10000.0</v>
      </c>
      <c r="E36" s="23">
        <v>5000.0</v>
      </c>
      <c r="F36" s="23">
        <v>15000.0</v>
      </c>
      <c r="G36" s="23">
        <v>0.0</v>
      </c>
      <c r="H36" s="23">
        <v>8000.0</v>
      </c>
      <c r="I36" s="23">
        <v>0.0</v>
      </c>
      <c r="J36" s="24">
        <v>0.0</v>
      </c>
      <c r="K36" s="23">
        <f t="shared" si="6"/>
        <v>169580</v>
      </c>
      <c r="L36" s="23">
        <f t="shared" si="7"/>
        <v>344500</v>
      </c>
      <c r="M36" s="24">
        <f t="shared" si="8"/>
        <v>174920</v>
      </c>
      <c r="N36" s="25"/>
      <c r="O36" s="26">
        <f t="shared" si="9"/>
        <v>19435.55556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20" t="s">
        <v>35</v>
      </c>
      <c r="B37" s="21">
        <v>10.0</v>
      </c>
      <c r="C37" s="22">
        <v>18500.0</v>
      </c>
      <c r="D37" s="22">
        <v>10000.0</v>
      </c>
      <c r="E37" s="23">
        <v>5000.0</v>
      </c>
      <c r="F37" s="23">
        <v>15000.0</v>
      </c>
      <c r="G37" s="23">
        <v>0.0</v>
      </c>
      <c r="H37" s="23">
        <v>0.0</v>
      </c>
      <c r="I37" s="23">
        <v>0.0</v>
      </c>
      <c r="J37" s="24">
        <v>0.0</v>
      </c>
      <c r="K37" s="23">
        <f t="shared" si="6"/>
        <v>188080</v>
      </c>
      <c r="L37" s="23">
        <f t="shared" si="7"/>
        <v>374500</v>
      </c>
      <c r="M37" s="24">
        <f t="shared" si="8"/>
        <v>186420</v>
      </c>
      <c r="N37" s="25"/>
      <c r="O37" s="26">
        <f t="shared" si="9"/>
        <v>18642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20" t="s">
        <v>36</v>
      </c>
      <c r="B38" s="21">
        <v>11.0</v>
      </c>
      <c r="C38" s="22">
        <v>18500.0</v>
      </c>
      <c r="D38" s="22">
        <v>10000.0</v>
      </c>
      <c r="E38" s="23">
        <v>5000.0</v>
      </c>
      <c r="F38" s="23">
        <v>15000.0</v>
      </c>
      <c r="G38" s="23">
        <v>0.0</v>
      </c>
      <c r="H38" s="23">
        <v>0.0</v>
      </c>
      <c r="I38" s="23">
        <v>0.0</v>
      </c>
      <c r="J38" s="24">
        <v>0.0</v>
      </c>
      <c r="K38" s="23">
        <f t="shared" si="6"/>
        <v>206580</v>
      </c>
      <c r="L38" s="23">
        <f t="shared" si="7"/>
        <v>404500</v>
      </c>
      <c r="M38" s="24">
        <f t="shared" si="8"/>
        <v>197920</v>
      </c>
      <c r="N38" s="25"/>
      <c r="O38" s="26">
        <f t="shared" si="9"/>
        <v>17992.72727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20" t="s">
        <v>37</v>
      </c>
      <c r="B39" s="27">
        <v>12.0</v>
      </c>
      <c r="C39" s="28">
        <v>0.0</v>
      </c>
      <c r="D39" s="29">
        <v>0.0</v>
      </c>
      <c r="E39" s="30">
        <v>0.0</v>
      </c>
      <c r="F39" s="30">
        <v>0.0</v>
      </c>
      <c r="G39" s="30">
        <v>0.0</v>
      </c>
      <c r="H39" s="30">
        <v>0.0</v>
      </c>
      <c r="I39" s="30">
        <v>0.0</v>
      </c>
      <c r="J39" s="31">
        <v>0.0</v>
      </c>
      <c r="K39" s="30">
        <f t="shared" si="6"/>
        <v>206580</v>
      </c>
      <c r="L39" s="30">
        <f t="shared" si="7"/>
        <v>404500</v>
      </c>
      <c r="M39" s="31">
        <f t="shared" si="8"/>
        <v>197920</v>
      </c>
      <c r="N39" s="32"/>
      <c r="O39" s="33" t="s">
        <v>38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4" t="s">
        <v>39</v>
      </c>
      <c r="B40" s="35"/>
      <c r="C40" s="36">
        <f>SUM(C27:C39)</f>
        <v>206580</v>
      </c>
      <c r="D40" s="37">
        <f t="shared" ref="D40:J40" si="10">SUMPRODUCT((D$24="√") * (D$27:D39))</f>
        <v>130000</v>
      </c>
      <c r="E40" s="37">
        <f t="shared" si="10"/>
        <v>55000</v>
      </c>
      <c r="F40" s="37">
        <f t="shared" si="10"/>
        <v>150000</v>
      </c>
      <c r="G40" s="37">
        <f t="shared" si="10"/>
        <v>30000</v>
      </c>
      <c r="H40" s="37">
        <f t="shared" si="10"/>
        <v>24000</v>
      </c>
      <c r="I40" s="37">
        <f t="shared" si="10"/>
        <v>0</v>
      </c>
      <c r="J40" s="36">
        <f t="shared" si="10"/>
        <v>15500</v>
      </c>
      <c r="K40" s="38"/>
      <c r="L40" s="38"/>
      <c r="M40" s="38"/>
      <c r="N40" s="8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16" t="s">
        <v>15</v>
      </c>
      <c r="B41" s="19"/>
      <c r="C41" s="31">
        <f>SUMIF(D24:J24, "√", D40:J40)</f>
        <v>404500</v>
      </c>
      <c r="D41" s="8"/>
      <c r="E41" s="8"/>
      <c r="F41" s="8"/>
      <c r="G41" s="8"/>
      <c r="H41" s="8"/>
      <c r="I41" s="8"/>
      <c r="J41" s="39" t="s">
        <v>40</v>
      </c>
      <c r="K41" s="8"/>
      <c r="L41" s="8"/>
      <c r="M41" s="8"/>
      <c r="N41" s="8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16" t="s">
        <v>16</v>
      </c>
      <c r="B42" s="19"/>
      <c r="C42" s="31">
        <f>C41-C40</f>
        <v>197920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</sheetData>
  <mergeCells count="18">
    <mergeCell ref="A4:C4"/>
    <mergeCell ref="A5:A6"/>
    <mergeCell ref="B5:B6"/>
    <mergeCell ref="C5:C6"/>
    <mergeCell ref="N5:N6"/>
    <mergeCell ref="O5:O6"/>
    <mergeCell ref="A20:B20"/>
    <mergeCell ref="B25:B26"/>
    <mergeCell ref="A40:B40"/>
    <mergeCell ref="A41:B41"/>
    <mergeCell ref="A42:B42"/>
    <mergeCell ref="A21:B21"/>
    <mergeCell ref="A22:B22"/>
    <mergeCell ref="A24:C24"/>
    <mergeCell ref="A25:A26"/>
    <mergeCell ref="C25:C26"/>
    <mergeCell ref="N25:N26"/>
    <mergeCell ref="O25:O26"/>
  </mergeCells>
  <conditionalFormatting sqref="C7:O19 I27">
    <cfRule type="cellIs" dxfId="0" priority="1" operator="lessThan">
      <formula>0</formula>
    </cfRule>
  </conditionalFormatting>
  <conditionalFormatting sqref="C27:O39">
    <cfRule type="cellIs" dxfId="0" priority="2" operator="lessThan">
      <formula>0</formula>
    </cfRule>
  </conditionalFormatting>
  <hyperlinks>
    <hyperlink r:id="rId1" ref="E2"/>
    <hyperlink r:id="rId2" ref="A4"/>
    <hyperlink r:id="rId3" ref="A24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min="6" max="6" width="11.63"/>
    <col customWidth="1" min="7" max="14" width="10.13"/>
    <col customWidth="1" min="15" max="15" width="12.63"/>
  </cols>
  <sheetData>
    <row r="1">
      <c r="A1" s="1" t="s">
        <v>0</v>
      </c>
      <c r="B1" s="1"/>
      <c r="C1" s="1"/>
      <c r="D1" s="1"/>
      <c r="E1" s="5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6" t="s">
        <v>2</v>
      </c>
      <c r="D3" s="7" t="s">
        <v>3</v>
      </c>
      <c r="E3" s="7" t="s">
        <v>3</v>
      </c>
      <c r="F3" s="7" t="s">
        <v>3</v>
      </c>
      <c r="G3" s="7" t="s">
        <v>3</v>
      </c>
      <c r="H3" s="7" t="s">
        <v>3</v>
      </c>
      <c r="I3" s="7" t="s">
        <v>3</v>
      </c>
      <c r="J3" s="7"/>
      <c r="K3" s="7" t="s">
        <v>3</v>
      </c>
      <c r="L3" s="8"/>
      <c r="M3" s="8"/>
      <c r="N3" s="8"/>
      <c r="O3" s="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9" t="s">
        <v>4</v>
      </c>
      <c r="B4" s="10" t="s">
        <v>5</v>
      </c>
      <c r="C4" s="9" t="s">
        <v>6</v>
      </c>
      <c r="D4" s="11" t="s">
        <v>7</v>
      </c>
      <c r="E4" s="10" t="s">
        <v>8</v>
      </c>
      <c r="F4" s="10" t="s">
        <v>9</v>
      </c>
      <c r="G4" s="10" t="s">
        <v>10</v>
      </c>
      <c r="H4" s="12" t="s">
        <v>11</v>
      </c>
      <c r="I4" s="10" t="s">
        <v>12</v>
      </c>
      <c r="J4" s="10" t="s">
        <v>13</v>
      </c>
      <c r="K4" s="13" t="s">
        <v>14</v>
      </c>
      <c r="L4" s="10" t="s">
        <v>6</v>
      </c>
      <c r="M4" s="10" t="s">
        <v>15</v>
      </c>
      <c r="N4" s="13" t="s">
        <v>16</v>
      </c>
      <c r="O4" s="13" t="s">
        <v>17</v>
      </c>
      <c r="P4" s="13" t="s">
        <v>18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14"/>
      <c r="B5" s="15"/>
      <c r="C5" s="14"/>
      <c r="D5" s="16" t="s">
        <v>19</v>
      </c>
      <c r="E5" s="17" t="s">
        <v>20</v>
      </c>
      <c r="F5" s="17" t="s">
        <v>21</v>
      </c>
      <c r="G5" s="17" t="s">
        <v>19</v>
      </c>
      <c r="H5" s="17" t="s">
        <v>19</v>
      </c>
      <c r="I5" s="17" t="s">
        <v>22</v>
      </c>
      <c r="J5" s="17" t="s">
        <v>23</v>
      </c>
      <c r="K5" s="18" t="s">
        <v>23</v>
      </c>
      <c r="L5" s="17" t="s">
        <v>24</v>
      </c>
      <c r="M5" s="17" t="s">
        <v>24</v>
      </c>
      <c r="N5" s="18" t="s">
        <v>24</v>
      </c>
      <c r="O5" s="19"/>
      <c r="P5" s="19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20" t="s">
        <v>25</v>
      </c>
      <c r="B6" s="21">
        <v>0.0</v>
      </c>
      <c r="C6" s="22">
        <f>FLOOR(C7 / 30 * (30-25) / 10, 1) * 10</f>
        <v>2710</v>
      </c>
      <c r="D6" s="22">
        <v>0.0</v>
      </c>
      <c r="E6" s="23">
        <v>0.0</v>
      </c>
      <c r="F6" s="23">
        <v>0.0</v>
      </c>
      <c r="G6" s="23">
        <v>0.0</v>
      </c>
      <c r="H6" s="23">
        <v>0.0</v>
      </c>
      <c r="I6" s="23">
        <v>0.0</v>
      </c>
      <c r="J6" s="23">
        <v>-8800.0</v>
      </c>
      <c r="K6" s="24">
        <v>-4500.0</v>
      </c>
      <c r="L6" s="23">
        <f t="shared" ref="L6:L18" si="1">SUM($C$6:C6)</f>
        <v>2710</v>
      </c>
      <c r="M6" s="23">
        <f t="shared" ref="M6:M18" si="2">SUMPRODUCT(($D$3:$K$3="√") * ($D$6:K6))</f>
        <v>-4500</v>
      </c>
      <c r="N6" s="24">
        <f t="shared" ref="N6:N18" si="3">M6-L6</f>
        <v>-7210</v>
      </c>
      <c r="O6" s="25"/>
      <c r="P6" s="26">
        <f>N6</f>
        <v>-7210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20" t="s">
        <v>26</v>
      </c>
      <c r="B7" s="21">
        <v>1.0</v>
      </c>
      <c r="C7" s="22">
        <v>16300.0</v>
      </c>
      <c r="D7" s="22">
        <v>0.0</v>
      </c>
      <c r="E7" s="23">
        <v>7450.0</v>
      </c>
      <c r="F7" s="23">
        <v>0.0</v>
      </c>
      <c r="G7" s="23">
        <v>0.0</v>
      </c>
      <c r="H7" s="23">
        <v>0.0</v>
      </c>
      <c r="I7" s="23">
        <v>0.0</v>
      </c>
      <c r="J7" s="23">
        <v>0.0</v>
      </c>
      <c r="K7" s="24">
        <v>0.0</v>
      </c>
      <c r="L7" s="23">
        <f t="shared" si="1"/>
        <v>19010</v>
      </c>
      <c r="M7" s="23">
        <f t="shared" si="2"/>
        <v>2950</v>
      </c>
      <c r="N7" s="24">
        <f t="shared" si="3"/>
        <v>-16060</v>
      </c>
      <c r="O7" s="25"/>
      <c r="P7" s="26">
        <f t="shared" ref="P7:P17" si="4">N7 / B7</f>
        <v>-16060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20" t="s">
        <v>27</v>
      </c>
      <c r="B8" s="21">
        <v>2.0</v>
      </c>
      <c r="C8" s="22">
        <v>16300.0</v>
      </c>
      <c r="D8" s="22">
        <v>15000.0</v>
      </c>
      <c r="E8" s="23">
        <v>7450.0</v>
      </c>
      <c r="F8" s="23">
        <v>15000.0</v>
      </c>
      <c r="G8" s="23">
        <v>5000.0</v>
      </c>
      <c r="H8" s="23">
        <v>15000.0</v>
      </c>
      <c r="I8" s="23">
        <v>0.0</v>
      </c>
      <c r="J8" s="23">
        <v>0.0</v>
      </c>
      <c r="K8" s="24">
        <v>0.0</v>
      </c>
      <c r="L8" s="23">
        <f t="shared" si="1"/>
        <v>35310</v>
      </c>
      <c r="M8" s="23">
        <f t="shared" si="2"/>
        <v>60400</v>
      </c>
      <c r="N8" s="24">
        <f t="shared" si="3"/>
        <v>25090</v>
      </c>
      <c r="O8" s="25"/>
      <c r="P8" s="26">
        <f t="shared" si="4"/>
        <v>12545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20" t="s">
        <v>28</v>
      </c>
      <c r="B9" s="21">
        <v>3.0</v>
      </c>
      <c r="C9" s="22">
        <v>16300.0</v>
      </c>
      <c r="D9" s="22">
        <v>15000.0</v>
      </c>
      <c r="E9" s="23">
        <v>7450.0</v>
      </c>
      <c r="F9" s="23">
        <v>15000.0</v>
      </c>
      <c r="G9" s="23">
        <v>5000.0</v>
      </c>
      <c r="H9" s="23">
        <v>15000.0</v>
      </c>
      <c r="I9" s="23">
        <v>8000.0</v>
      </c>
      <c r="J9" s="23">
        <v>0.0</v>
      </c>
      <c r="K9" s="24">
        <v>0.0</v>
      </c>
      <c r="L9" s="23">
        <f t="shared" si="1"/>
        <v>51610</v>
      </c>
      <c r="M9" s="23">
        <f t="shared" si="2"/>
        <v>125850</v>
      </c>
      <c r="N9" s="24">
        <f t="shared" si="3"/>
        <v>74240</v>
      </c>
      <c r="O9" s="25"/>
      <c r="P9" s="26">
        <f t="shared" si="4"/>
        <v>24746.66667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20" t="s">
        <v>29</v>
      </c>
      <c r="B10" s="21">
        <v>4.0</v>
      </c>
      <c r="C10" s="22">
        <v>16300.0</v>
      </c>
      <c r="D10" s="22">
        <v>15000.0</v>
      </c>
      <c r="E10" s="23">
        <v>7450.0</v>
      </c>
      <c r="F10" s="23">
        <v>15000.0</v>
      </c>
      <c r="G10" s="23">
        <v>5000.0</v>
      </c>
      <c r="H10" s="23">
        <v>15000.0</v>
      </c>
      <c r="I10" s="23">
        <v>0.0</v>
      </c>
      <c r="J10" s="23">
        <v>10000.0</v>
      </c>
      <c r="K10" s="24">
        <v>10000.0</v>
      </c>
      <c r="L10" s="23">
        <f t="shared" si="1"/>
        <v>67910</v>
      </c>
      <c r="M10" s="23">
        <f t="shared" si="2"/>
        <v>193300</v>
      </c>
      <c r="N10" s="24">
        <f t="shared" si="3"/>
        <v>125390</v>
      </c>
      <c r="O10" s="25"/>
      <c r="P10" s="26">
        <f t="shared" si="4"/>
        <v>31347.5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20" t="s">
        <v>30</v>
      </c>
      <c r="B11" s="21">
        <v>5.0</v>
      </c>
      <c r="C11" s="22">
        <v>16300.0</v>
      </c>
      <c r="D11" s="22">
        <v>15000.0</v>
      </c>
      <c r="E11" s="23">
        <v>7450.0</v>
      </c>
      <c r="F11" s="23">
        <v>15000.0</v>
      </c>
      <c r="G11" s="23">
        <v>5000.0</v>
      </c>
      <c r="H11" s="23">
        <v>15000.0</v>
      </c>
      <c r="I11" s="23">
        <v>0.0</v>
      </c>
      <c r="J11" s="23">
        <v>0.0</v>
      </c>
      <c r="K11" s="24">
        <v>0.0</v>
      </c>
      <c r="L11" s="23">
        <f t="shared" si="1"/>
        <v>84210</v>
      </c>
      <c r="M11" s="23">
        <f t="shared" si="2"/>
        <v>250750</v>
      </c>
      <c r="N11" s="24">
        <f t="shared" si="3"/>
        <v>166540</v>
      </c>
      <c r="O11" s="25"/>
      <c r="P11" s="26">
        <f t="shared" si="4"/>
        <v>33308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20" t="s">
        <v>31</v>
      </c>
      <c r="B12" s="21">
        <v>6.0</v>
      </c>
      <c r="C12" s="22">
        <v>16300.0</v>
      </c>
      <c r="D12" s="22">
        <v>15000.0</v>
      </c>
      <c r="E12" s="23">
        <v>7450.0</v>
      </c>
      <c r="F12" s="23">
        <v>15000.0</v>
      </c>
      <c r="G12" s="23">
        <v>5000.0</v>
      </c>
      <c r="H12" s="23">
        <v>15000.0</v>
      </c>
      <c r="I12" s="23">
        <v>8000.0</v>
      </c>
      <c r="J12" s="23">
        <v>0.0</v>
      </c>
      <c r="K12" s="24">
        <v>0.0</v>
      </c>
      <c r="L12" s="23">
        <f t="shared" si="1"/>
        <v>100510</v>
      </c>
      <c r="M12" s="23">
        <f t="shared" si="2"/>
        <v>316200</v>
      </c>
      <c r="N12" s="24">
        <f t="shared" si="3"/>
        <v>215690</v>
      </c>
      <c r="O12" s="25"/>
      <c r="P12" s="26">
        <f t="shared" si="4"/>
        <v>35948.33333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20" t="s">
        <v>32</v>
      </c>
      <c r="B13" s="21">
        <v>7.0</v>
      </c>
      <c r="C13" s="22">
        <v>16300.0</v>
      </c>
      <c r="D13" s="22">
        <v>15000.0</v>
      </c>
      <c r="E13" s="23">
        <v>7450.0</v>
      </c>
      <c r="F13" s="23">
        <v>15000.0</v>
      </c>
      <c r="G13" s="23">
        <v>5000.0</v>
      </c>
      <c r="H13" s="23">
        <v>15000.0</v>
      </c>
      <c r="I13" s="23">
        <v>0.0</v>
      </c>
      <c r="J13" s="23">
        <v>10000.0</v>
      </c>
      <c r="K13" s="24">
        <v>10000.0</v>
      </c>
      <c r="L13" s="23">
        <f t="shared" si="1"/>
        <v>116810</v>
      </c>
      <c r="M13" s="23">
        <f t="shared" si="2"/>
        <v>383650</v>
      </c>
      <c r="N13" s="24">
        <f t="shared" si="3"/>
        <v>266840</v>
      </c>
      <c r="O13" s="25"/>
      <c r="P13" s="26">
        <f t="shared" si="4"/>
        <v>38120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20" t="s">
        <v>33</v>
      </c>
      <c r="B14" s="21">
        <v>8.0</v>
      </c>
      <c r="C14" s="22">
        <v>16300.0</v>
      </c>
      <c r="D14" s="22">
        <v>10000.0</v>
      </c>
      <c r="E14" s="23">
        <v>7450.0</v>
      </c>
      <c r="F14" s="23">
        <v>15000.0</v>
      </c>
      <c r="G14" s="23">
        <v>0.0</v>
      </c>
      <c r="H14" s="23">
        <v>15000.0</v>
      </c>
      <c r="I14" s="23">
        <v>0.0</v>
      </c>
      <c r="J14" s="23">
        <v>0.0</v>
      </c>
      <c r="K14" s="24">
        <v>0.0</v>
      </c>
      <c r="L14" s="23">
        <f t="shared" si="1"/>
        <v>133110</v>
      </c>
      <c r="M14" s="23">
        <f t="shared" si="2"/>
        <v>431100</v>
      </c>
      <c r="N14" s="24">
        <f t="shared" si="3"/>
        <v>297990</v>
      </c>
      <c r="O14" s="25"/>
      <c r="P14" s="26">
        <f t="shared" si="4"/>
        <v>37248.75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20" t="s">
        <v>34</v>
      </c>
      <c r="B15" s="21">
        <v>9.0</v>
      </c>
      <c r="C15" s="22">
        <v>16300.0</v>
      </c>
      <c r="D15" s="22">
        <v>10000.0</v>
      </c>
      <c r="E15" s="23">
        <v>7450.0</v>
      </c>
      <c r="F15" s="23">
        <v>15000.0</v>
      </c>
      <c r="G15" s="23">
        <v>0.0</v>
      </c>
      <c r="H15" s="23">
        <v>15000.0</v>
      </c>
      <c r="I15" s="23">
        <v>8000.0</v>
      </c>
      <c r="J15" s="23">
        <v>0.0</v>
      </c>
      <c r="K15" s="24">
        <v>0.0</v>
      </c>
      <c r="L15" s="23">
        <f t="shared" si="1"/>
        <v>149410</v>
      </c>
      <c r="M15" s="23">
        <f t="shared" si="2"/>
        <v>486550</v>
      </c>
      <c r="N15" s="24">
        <f t="shared" si="3"/>
        <v>337140</v>
      </c>
      <c r="O15" s="25"/>
      <c r="P15" s="26">
        <f t="shared" si="4"/>
        <v>37460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20" t="s">
        <v>35</v>
      </c>
      <c r="B16" s="21">
        <v>10.0</v>
      </c>
      <c r="C16" s="22">
        <v>16300.0</v>
      </c>
      <c r="D16" s="22">
        <v>10000.0</v>
      </c>
      <c r="E16" s="23">
        <v>7450.0</v>
      </c>
      <c r="F16" s="23">
        <v>15000.0</v>
      </c>
      <c r="G16" s="23">
        <v>0.0</v>
      </c>
      <c r="H16" s="23">
        <v>15000.0</v>
      </c>
      <c r="I16" s="23">
        <v>0.0</v>
      </c>
      <c r="J16" s="23">
        <v>0.0</v>
      </c>
      <c r="K16" s="24">
        <v>0.0</v>
      </c>
      <c r="L16" s="23">
        <f t="shared" si="1"/>
        <v>165710</v>
      </c>
      <c r="M16" s="23">
        <f t="shared" si="2"/>
        <v>534000</v>
      </c>
      <c r="N16" s="24">
        <f t="shared" si="3"/>
        <v>368290</v>
      </c>
      <c r="O16" s="25"/>
      <c r="P16" s="26">
        <f t="shared" si="4"/>
        <v>36829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20" t="s">
        <v>36</v>
      </c>
      <c r="B17" s="21">
        <v>11.0</v>
      </c>
      <c r="C17" s="22">
        <v>16300.0</v>
      </c>
      <c r="D17" s="22">
        <v>10000.0</v>
      </c>
      <c r="E17" s="23">
        <v>7450.0</v>
      </c>
      <c r="F17" s="23">
        <v>15000.0</v>
      </c>
      <c r="G17" s="23">
        <v>0.0</v>
      </c>
      <c r="H17" s="23">
        <v>15000.0</v>
      </c>
      <c r="I17" s="23">
        <v>0.0</v>
      </c>
      <c r="J17" s="23">
        <v>0.0</v>
      </c>
      <c r="K17" s="24">
        <v>0.0</v>
      </c>
      <c r="L17" s="23">
        <f t="shared" si="1"/>
        <v>182010</v>
      </c>
      <c r="M17" s="23">
        <f t="shared" si="2"/>
        <v>581450</v>
      </c>
      <c r="N17" s="24">
        <f t="shared" si="3"/>
        <v>399440</v>
      </c>
      <c r="O17" s="25"/>
      <c r="P17" s="26">
        <f t="shared" si="4"/>
        <v>36312.72727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20" t="s">
        <v>37</v>
      </c>
      <c r="B18" s="27">
        <v>12.0</v>
      </c>
      <c r="C18" s="28">
        <v>0.0</v>
      </c>
      <c r="D18" s="29">
        <v>0.0</v>
      </c>
      <c r="E18" s="30">
        <v>0.0</v>
      </c>
      <c r="F18" s="30">
        <v>0.0</v>
      </c>
      <c r="G18" s="30">
        <v>0.0</v>
      </c>
      <c r="H18" s="30">
        <v>0.0</v>
      </c>
      <c r="I18" s="30">
        <v>0.0</v>
      </c>
      <c r="J18" s="30">
        <v>0.0</v>
      </c>
      <c r="K18" s="31">
        <v>0.0</v>
      </c>
      <c r="L18" s="30">
        <f t="shared" si="1"/>
        <v>182010</v>
      </c>
      <c r="M18" s="30">
        <f t="shared" si="2"/>
        <v>581450</v>
      </c>
      <c r="N18" s="31">
        <f t="shared" si="3"/>
        <v>399440</v>
      </c>
      <c r="O18" s="32"/>
      <c r="P18" s="33" t="s">
        <v>38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34" t="s">
        <v>39</v>
      </c>
      <c r="B19" s="35"/>
      <c r="C19" s="36">
        <f>SUM(C6:C18)</f>
        <v>182010</v>
      </c>
      <c r="D19" s="37">
        <f t="shared" ref="D19:K19" si="5">SUMPRODUCT((D$3="√") * (D$6:D18))</f>
        <v>130000</v>
      </c>
      <c r="E19" s="37">
        <f t="shared" si="5"/>
        <v>81950</v>
      </c>
      <c r="F19" s="37">
        <f t="shared" si="5"/>
        <v>150000</v>
      </c>
      <c r="G19" s="37">
        <f t="shared" si="5"/>
        <v>30000</v>
      </c>
      <c r="H19" s="37">
        <f t="shared" si="5"/>
        <v>150000</v>
      </c>
      <c r="I19" s="37">
        <f t="shared" si="5"/>
        <v>24000</v>
      </c>
      <c r="J19" s="37">
        <f t="shared" si="5"/>
        <v>0</v>
      </c>
      <c r="K19" s="36">
        <f t="shared" si="5"/>
        <v>15500</v>
      </c>
      <c r="L19" s="38"/>
      <c r="M19" s="38"/>
      <c r="N19" s="38"/>
      <c r="O19" s="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16" t="s">
        <v>15</v>
      </c>
      <c r="B20" s="19"/>
      <c r="C20" s="31">
        <f>SUMIF(D3:K3, "√", D19:K19)</f>
        <v>581450</v>
      </c>
      <c r="D20" s="8"/>
      <c r="E20" s="8"/>
      <c r="F20" s="8"/>
      <c r="G20" s="8"/>
      <c r="H20" s="8"/>
      <c r="I20" s="8"/>
      <c r="J20" s="8"/>
      <c r="K20" s="39" t="s">
        <v>40</v>
      </c>
      <c r="L20" s="8"/>
      <c r="M20" s="8"/>
      <c r="N20" s="8"/>
      <c r="O20" s="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16" t="s">
        <v>16</v>
      </c>
      <c r="B21" s="19"/>
      <c r="C21" s="31">
        <f>C20-C19</f>
        <v>399440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6" t="s">
        <v>41</v>
      </c>
      <c r="D23" s="7" t="s">
        <v>3</v>
      </c>
      <c r="E23" s="7" t="s">
        <v>3</v>
      </c>
      <c r="F23" s="7" t="s">
        <v>3</v>
      </c>
      <c r="G23" s="7" t="s">
        <v>3</v>
      </c>
      <c r="H23" s="7" t="s">
        <v>3</v>
      </c>
      <c r="I23" s="7" t="s">
        <v>3</v>
      </c>
      <c r="J23" s="7"/>
      <c r="K23" s="7" t="s">
        <v>3</v>
      </c>
      <c r="L23" s="8"/>
      <c r="M23" s="8"/>
      <c r="N23" s="8"/>
      <c r="O23" s="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9" t="s">
        <v>4</v>
      </c>
      <c r="B24" s="10" t="s">
        <v>5</v>
      </c>
      <c r="C24" s="9" t="s">
        <v>6</v>
      </c>
      <c r="D24" s="11" t="s">
        <v>7</v>
      </c>
      <c r="E24" s="10" t="s">
        <v>42</v>
      </c>
      <c r="F24" s="10" t="s">
        <v>9</v>
      </c>
      <c r="G24" s="10" t="s">
        <v>10</v>
      </c>
      <c r="H24" s="12" t="s">
        <v>11</v>
      </c>
      <c r="I24" s="10" t="s">
        <v>12</v>
      </c>
      <c r="J24" s="10" t="s">
        <v>13</v>
      </c>
      <c r="K24" s="13" t="s">
        <v>14</v>
      </c>
      <c r="L24" s="10" t="s">
        <v>6</v>
      </c>
      <c r="M24" s="10" t="s">
        <v>15</v>
      </c>
      <c r="N24" s="13" t="s">
        <v>16</v>
      </c>
      <c r="O24" s="13" t="s">
        <v>17</v>
      </c>
      <c r="P24" s="13" t="s">
        <v>18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14"/>
      <c r="B25" s="15"/>
      <c r="C25" s="14"/>
      <c r="D25" s="16" t="s">
        <v>19</v>
      </c>
      <c r="E25" s="17" t="s">
        <v>43</v>
      </c>
      <c r="F25" s="17" t="s">
        <v>21</v>
      </c>
      <c r="G25" s="17" t="s">
        <v>19</v>
      </c>
      <c r="H25" s="17" t="s">
        <v>19</v>
      </c>
      <c r="I25" s="17" t="s">
        <v>22</v>
      </c>
      <c r="J25" s="17" t="s">
        <v>23</v>
      </c>
      <c r="K25" s="18" t="s">
        <v>23</v>
      </c>
      <c r="L25" s="17" t="s">
        <v>24</v>
      </c>
      <c r="M25" s="17" t="s">
        <v>24</v>
      </c>
      <c r="N25" s="18" t="s">
        <v>24</v>
      </c>
      <c r="O25" s="19"/>
      <c r="P25" s="1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20" t="s">
        <v>25</v>
      </c>
      <c r="B26" s="21">
        <v>0.0</v>
      </c>
      <c r="C26" s="22">
        <f>FLOOR(C27 / 30 * (30-25) / 10, 1) * 10</f>
        <v>3080</v>
      </c>
      <c r="D26" s="22">
        <v>0.0</v>
      </c>
      <c r="E26" s="23">
        <v>0.0</v>
      </c>
      <c r="F26" s="23">
        <v>0.0</v>
      </c>
      <c r="G26" s="23">
        <v>0.0</v>
      </c>
      <c r="H26" s="23">
        <v>0.0</v>
      </c>
      <c r="I26" s="23">
        <v>0.0</v>
      </c>
      <c r="J26" s="23">
        <v>-8800.0</v>
      </c>
      <c r="K26" s="24">
        <v>-4500.0</v>
      </c>
      <c r="L26" s="23">
        <f t="shared" ref="L26:L38" si="6">SUM($C$26:C26)</f>
        <v>3080</v>
      </c>
      <c r="M26" s="23">
        <f t="shared" ref="M26:M38" si="7">SUMPRODUCT(($D$23:$K$23="√") * ($D$26:K26))</f>
        <v>-4500</v>
      </c>
      <c r="N26" s="24">
        <f t="shared" ref="N26:N38" si="8">M26-L26</f>
        <v>-7580</v>
      </c>
      <c r="O26" s="40" t="s">
        <v>44</v>
      </c>
      <c r="P26" s="26">
        <f>N26</f>
        <v>-7580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20" t="s">
        <v>26</v>
      </c>
      <c r="B27" s="21">
        <v>1.0</v>
      </c>
      <c r="C27" s="22">
        <v>18500.0</v>
      </c>
      <c r="D27" s="22">
        <v>0.0</v>
      </c>
      <c r="E27" s="23">
        <v>5000.0</v>
      </c>
      <c r="F27" s="23">
        <v>0.0</v>
      </c>
      <c r="G27" s="23">
        <v>0.0</v>
      </c>
      <c r="H27" s="23">
        <v>0.0</v>
      </c>
      <c r="I27" s="23">
        <v>0.0</v>
      </c>
      <c r="J27" s="23">
        <v>0.0</v>
      </c>
      <c r="K27" s="24">
        <v>0.0</v>
      </c>
      <c r="L27" s="23">
        <f t="shared" si="6"/>
        <v>21580</v>
      </c>
      <c r="M27" s="23">
        <f t="shared" si="7"/>
        <v>500</v>
      </c>
      <c r="N27" s="24">
        <f t="shared" si="8"/>
        <v>-21080</v>
      </c>
      <c r="O27" s="25"/>
      <c r="P27" s="26">
        <f t="shared" ref="P27:P37" si="9">N27 / B27</f>
        <v>-21080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20" t="s">
        <v>27</v>
      </c>
      <c r="B28" s="21">
        <v>2.0</v>
      </c>
      <c r="C28" s="22">
        <v>18500.0</v>
      </c>
      <c r="D28" s="22">
        <v>15000.0</v>
      </c>
      <c r="E28" s="23">
        <v>5000.0</v>
      </c>
      <c r="F28" s="23">
        <v>15000.0</v>
      </c>
      <c r="G28" s="23">
        <v>5000.0</v>
      </c>
      <c r="H28" s="23">
        <v>15000.0</v>
      </c>
      <c r="I28" s="23">
        <v>0.0</v>
      </c>
      <c r="J28" s="23">
        <v>0.0</v>
      </c>
      <c r="K28" s="24">
        <v>0.0</v>
      </c>
      <c r="L28" s="23">
        <f t="shared" si="6"/>
        <v>40080</v>
      </c>
      <c r="M28" s="23">
        <f t="shared" si="7"/>
        <v>55500</v>
      </c>
      <c r="N28" s="24">
        <f t="shared" si="8"/>
        <v>15420</v>
      </c>
      <c r="O28" s="25"/>
      <c r="P28" s="26">
        <f t="shared" si="9"/>
        <v>7710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20" t="s">
        <v>28</v>
      </c>
      <c r="B29" s="21">
        <v>3.0</v>
      </c>
      <c r="C29" s="22">
        <v>18500.0</v>
      </c>
      <c r="D29" s="22">
        <v>15000.0</v>
      </c>
      <c r="E29" s="23">
        <v>5000.0</v>
      </c>
      <c r="F29" s="23">
        <v>15000.0</v>
      </c>
      <c r="G29" s="23">
        <v>5000.0</v>
      </c>
      <c r="H29" s="23">
        <v>15000.0</v>
      </c>
      <c r="I29" s="23">
        <v>8000.0</v>
      </c>
      <c r="J29" s="23">
        <v>0.0</v>
      </c>
      <c r="K29" s="24">
        <v>0.0</v>
      </c>
      <c r="L29" s="23">
        <f t="shared" si="6"/>
        <v>58580</v>
      </c>
      <c r="M29" s="23">
        <f t="shared" si="7"/>
        <v>118500</v>
      </c>
      <c r="N29" s="24">
        <f t="shared" si="8"/>
        <v>59920</v>
      </c>
      <c r="O29" s="25"/>
      <c r="P29" s="26">
        <f t="shared" si="9"/>
        <v>19973.33333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20" t="s">
        <v>29</v>
      </c>
      <c r="B30" s="21">
        <v>4.0</v>
      </c>
      <c r="C30" s="22">
        <v>18500.0</v>
      </c>
      <c r="D30" s="22">
        <v>15000.0</v>
      </c>
      <c r="E30" s="23">
        <v>5000.0</v>
      </c>
      <c r="F30" s="23">
        <v>15000.0</v>
      </c>
      <c r="G30" s="23">
        <v>5000.0</v>
      </c>
      <c r="H30" s="23">
        <v>15000.0</v>
      </c>
      <c r="I30" s="23">
        <v>0.0</v>
      </c>
      <c r="J30" s="23">
        <v>10000.0</v>
      </c>
      <c r="K30" s="24">
        <v>10000.0</v>
      </c>
      <c r="L30" s="23">
        <f t="shared" si="6"/>
        <v>77080</v>
      </c>
      <c r="M30" s="23">
        <f t="shared" si="7"/>
        <v>183500</v>
      </c>
      <c r="N30" s="24">
        <f t="shared" si="8"/>
        <v>106420</v>
      </c>
      <c r="O30" s="25"/>
      <c r="P30" s="26">
        <f t="shared" si="9"/>
        <v>26605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20" t="s">
        <v>30</v>
      </c>
      <c r="B31" s="21">
        <v>5.0</v>
      </c>
      <c r="C31" s="22">
        <v>18500.0</v>
      </c>
      <c r="D31" s="22">
        <v>15000.0</v>
      </c>
      <c r="E31" s="23">
        <v>5000.0</v>
      </c>
      <c r="F31" s="23">
        <v>15000.0</v>
      </c>
      <c r="G31" s="23">
        <v>5000.0</v>
      </c>
      <c r="H31" s="23">
        <v>15000.0</v>
      </c>
      <c r="I31" s="23">
        <v>0.0</v>
      </c>
      <c r="J31" s="23">
        <v>0.0</v>
      </c>
      <c r="K31" s="24">
        <v>0.0</v>
      </c>
      <c r="L31" s="23">
        <f t="shared" si="6"/>
        <v>95580</v>
      </c>
      <c r="M31" s="23">
        <f t="shared" si="7"/>
        <v>238500</v>
      </c>
      <c r="N31" s="24">
        <f t="shared" si="8"/>
        <v>142920</v>
      </c>
      <c r="O31" s="25"/>
      <c r="P31" s="26">
        <f t="shared" si="9"/>
        <v>28584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20" t="s">
        <v>31</v>
      </c>
      <c r="B32" s="21">
        <v>6.0</v>
      </c>
      <c r="C32" s="22">
        <v>18500.0</v>
      </c>
      <c r="D32" s="22">
        <v>15000.0</v>
      </c>
      <c r="E32" s="23">
        <v>5000.0</v>
      </c>
      <c r="F32" s="23">
        <v>15000.0</v>
      </c>
      <c r="G32" s="23">
        <v>5000.0</v>
      </c>
      <c r="H32" s="23">
        <v>15000.0</v>
      </c>
      <c r="I32" s="23">
        <v>8000.0</v>
      </c>
      <c r="J32" s="23">
        <v>0.0</v>
      </c>
      <c r="K32" s="24">
        <v>0.0</v>
      </c>
      <c r="L32" s="23">
        <f t="shared" si="6"/>
        <v>114080</v>
      </c>
      <c r="M32" s="23">
        <f t="shared" si="7"/>
        <v>301500</v>
      </c>
      <c r="N32" s="24">
        <f t="shared" si="8"/>
        <v>187420</v>
      </c>
      <c r="O32" s="25"/>
      <c r="P32" s="26">
        <f t="shared" si="9"/>
        <v>31236.66667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20" t="s">
        <v>32</v>
      </c>
      <c r="B33" s="21">
        <v>7.0</v>
      </c>
      <c r="C33" s="22">
        <v>18500.0</v>
      </c>
      <c r="D33" s="22">
        <v>15000.0</v>
      </c>
      <c r="E33" s="23">
        <v>5000.0</v>
      </c>
      <c r="F33" s="23">
        <v>15000.0</v>
      </c>
      <c r="G33" s="23">
        <v>5000.0</v>
      </c>
      <c r="H33" s="23">
        <v>15000.0</v>
      </c>
      <c r="I33" s="23">
        <v>0.0</v>
      </c>
      <c r="J33" s="23">
        <v>10000.0</v>
      </c>
      <c r="K33" s="24">
        <v>10000.0</v>
      </c>
      <c r="L33" s="23">
        <f t="shared" si="6"/>
        <v>132580</v>
      </c>
      <c r="M33" s="23">
        <f t="shared" si="7"/>
        <v>366500</v>
      </c>
      <c r="N33" s="24">
        <f t="shared" si="8"/>
        <v>233920</v>
      </c>
      <c r="O33" s="25"/>
      <c r="P33" s="26">
        <f t="shared" si="9"/>
        <v>33417.14286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20" t="s">
        <v>33</v>
      </c>
      <c r="B34" s="21">
        <v>8.0</v>
      </c>
      <c r="C34" s="22">
        <v>18500.0</v>
      </c>
      <c r="D34" s="22">
        <v>10000.0</v>
      </c>
      <c r="E34" s="23">
        <v>5000.0</v>
      </c>
      <c r="F34" s="23">
        <v>15000.0</v>
      </c>
      <c r="G34" s="23">
        <v>0.0</v>
      </c>
      <c r="H34" s="23">
        <v>15000.0</v>
      </c>
      <c r="I34" s="23">
        <v>0.0</v>
      </c>
      <c r="J34" s="23">
        <v>0.0</v>
      </c>
      <c r="K34" s="24">
        <v>0.0</v>
      </c>
      <c r="L34" s="23">
        <f t="shared" si="6"/>
        <v>151080</v>
      </c>
      <c r="M34" s="23">
        <f t="shared" si="7"/>
        <v>411500</v>
      </c>
      <c r="N34" s="24">
        <f t="shared" si="8"/>
        <v>260420</v>
      </c>
      <c r="O34" s="25"/>
      <c r="P34" s="26">
        <f t="shared" si="9"/>
        <v>32552.5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20" t="s">
        <v>34</v>
      </c>
      <c r="B35" s="21">
        <v>9.0</v>
      </c>
      <c r="C35" s="22">
        <v>18500.0</v>
      </c>
      <c r="D35" s="22">
        <v>10000.0</v>
      </c>
      <c r="E35" s="23">
        <v>5000.0</v>
      </c>
      <c r="F35" s="23">
        <v>15000.0</v>
      </c>
      <c r="G35" s="23">
        <v>0.0</v>
      </c>
      <c r="H35" s="23">
        <v>15000.0</v>
      </c>
      <c r="I35" s="23">
        <v>8000.0</v>
      </c>
      <c r="J35" s="23">
        <v>0.0</v>
      </c>
      <c r="K35" s="24">
        <v>0.0</v>
      </c>
      <c r="L35" s="23">
        <f t="shared" si="6"/>
        <v>169580</v>
      </c>
      <c r="M35" s="23">
        <f t="shared" si="7"/>
        <v>464500</v>
      </c>
      <c r="N35" s="24">
        <f t="shared" si="8"/>
        <v>294920</v>
      </c>
      <c r="O35" s="25"/>
      <c r="P35" s="26">
        <f t="shared" si="9"/>
        <v>32768.88889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20" t="s">
        <v>35</v>
      </c>
      <c r="B36" s="21">
        <v>10.0</v>
      </c>
      <c r="C36" s="22">
        <v>18500.0</v>
      </c>
      <c r="D36" s="22">
        <v>10000.0</v>
      </c>
      <c r="E36" s="23">
        <v>5000.0</v>
      </c>
      <c r="F36" s="23">
        <v>15000.0</v>
      </c>
      <c r="G36" s="23">
        <v>0.0</v>
      </c>
      <c r="H36" s="23">
        <v>15000.0</v>
      </c>
      <c r="I36" s="23">
        <v>0.0</v>
      </c>
      <c r="J36" s="23">
        <v>0.0</v>
      </c>
      <c r="K36" s="24">
        <v>0.0</v>
      </c>
      <c r="L36" s="23">
        <f t="shared" si="6"/>
        <v>188080</v>
      </c>
      <c r="M36" s="23">
        <f t="shared" si="7"/>
        <v>509500</v>
      </c>
      <c r="N36" s="24">
        <f t="shared" si="8"/>
        <v>321420</v>
      </c>
      <c r="O36" s="25"/>
      <c r="P36" s="26">
        <f t="shared" si="9"/>
        <v>32142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20" t="s">
        <v>36</v>
      </c>
      <c r="B37" s="21">
        <v>11.0</v>
      </c>
      <c r="C37" s="22">
        <v>18500.0</v>
      </c>
      <c r="D37" s="22">
        <v>10000.0</v>
      </c>
      <c r="E37" s="23">
        <v>5000.0</v>
      </c>
      <c r="F37" s="23">
        <v>15000.0</v>
      </c>
      <c r="G37" s="23">
        <v>0.0</v>
      </c>
      <c r="H37" s="23">
        <v>15000.0</v>
      </c>
      <c r="I37" s="23">
        <v>0.0</v>
      </c>
      <c r="J37" s="23">
        <v>0.0</v>
      </c>
      <c r="K37" s="24">
        <v>0.0</v>
      </c>
      <c r="L37" s="23">
        <f t="shared" si="6"/>
        <v>206580</v>
      </c>
      <c r="M37" s="23">
        <f t="shared" si="7"/>
        <v>554500</v>
      </c>
      <c r="N37" s="24">
        <f t="shared" si="8"/>
        <v>347920</v>
      </c>
      <c r="O37" s="25"/>
      <c r="P37" s="26">
        <f t="shared" si="9"/>
        <v>31629.09091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20" t="s">
        <v>37</v>
      </c>
      <c r="B38" s="27">
        <v>12.0</v>
      </c>
      <c r="C38" s="28">
        <v>0.0</v>
      </c>
      <c r="D38" s="29">
        <v>0.0</v>
      </c>
      <c r="E38" s="30">
        <v>0.0</v>
      </c>
      <c r="F38" s="30">
        <v>0.0</v>
      </c>
      <c r="G38" s="30">
        <v>0.0</v>
      </c>
      <c r="H38" s="30">
        <v>0.0</v>
      </c>
      <c r="I38" s="30">
        <v>0.0</v>
      </c>
      <c r="J38" s="30">
        <v>0.0</v>
      </c>
      <c r="K38" s="31">
        <v>0.0</v>
      </c>
      <c r="L38" s="30">
        <f t="shared" si="6"/>
        <v>206580</v>
      </c>
      <c r="M38" s="30">
        <f t="shared" si="7"/>
        <v>554500</v>
      </c>
      <c r="N38" s="31">
        <f t="shared" si="8"/>
        <v>347920</v>
      </c>
      <c r="O38" s="32"/>
      <c r="P38" s="33" t="s">
        <v>38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34" t="s">
        <v>39</v>
      </c>
      <c r="B39" s="35"/>
      <c r="C39" s="36">
        <f>SUM(C26:C38)</f>
        <v>206580</v>
      </c>
      <c r="D39" s="37">
        <f t="shared" ref="D39:K39" si="10">SUMPRODUCT((D$23="√") * (D$26:D38))</f>
        <v>130000</v>
      </c>
      <c r="E39" s="37">
        <f t="shared" si="10"/>
        <v>55000</v>
      </c>
      <c r="F39" s="37">
        <f t="shared" si="10"/>
        <v>150000</v>
      </c>
      <c r="G39" s="37">
        <f t="shared" si="10"/>
        <v>30000</v>
      </c>
      <c r="H39" s="37">
        <f t="shared" si="10"/>
        <v>150000</v>
      </c>
      <c r="I39" s="37">
        <f t="shared" si="10"/>
        <v>24000</v>
      </c>
      <c r="J39" s="37">
        <f t="shared" si="10"/>
        <v>0</v>
      </c>
      <c r="K39" s="36">
        <f t="shared" si="10"/>
        <v>15500</v>
      </c>
      <c r="L39" s="38"/>
      <c r="M39" s="38"/>
      <c r="N39" s="38"/>
      <c r="O39" s="8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16" t="s">
        <v>15</v>
      </c>
      <c r="B40" s="19"/>
      <c r="C40" s="31">
        <f>SUMIF(D23:K23, "√", D39:K39)</f>
        <v>554500</v>
      </c>
      <c r="D40" s="8"/>
      <c r="E40" s="8"/>
      <c r="F40" s="8"/>
      <c r="G40" s="8"/>
      <c r="H40" s="8"/>
      <c r="I40" s="8"/>
      <c r="J40" s="8"/>
      <c r="K40" s="39" t="s">
        <v>40</v>
      </c>
      <c r="L40" s="8"/>
      <c r="M40" s="8"/>
      <c r="N40" s="8"/>
      <c r="O40" s="8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16" t="s">
        <v>16</v>
      </c>
      <c r="B41" s="19"/>
      <c r="C41" s="31">
        <f>C40-C39</f>
        <v>347920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</sheetData>
  <mergeCells count="18">
    <mergeCell ref="A3:C3"/>
    <mergeCell ref="A4:A5"/>
    <mergeCell ref="B4:B5"/>
    <mergeCell ref="C4:C5"/>
    <mergeCell ref="O4:O5"/>
    <mergeCell ref="P4:P5"/>
    <mergeCell ref="A19:B19"/>
    <mergeCell ref="B24:B25"/>
    <mergeCell ref="A39:B39"/>
    <mergeCell ref="A40:B40"/>
    <mergeCell ref="A41:B41"/>
    <mergeCell ref="A20:B20"/>
    <mergeCell ref="A21:B21"/>
    <mergeCell ref="A23:C23"/>
    <mergeCell ref="A24:A25"/>
    <mergeCell ref="C24:C25"/>
    <mergeCell ref="O24:O25"/>
    <mergeCell ref="P24:P25"/>
  </mergeCells>
  <conditionalFormatting sqref="C6:P18">
    <cfRule type="cellIs" dxfId="0" priority="1" operator="lessThan">
      <formula>0</formula>
    </cfRule>
  </conditionalFormatting>
  <conditionalFormatting sqref="C26:P38">
    <cfRule type="cellIs" dxfId="0" priority="2" operator="lessThan">
      <formula>0</formula>
    </cfRule>
  </conditionalFormatting>
  <hyperlinks>
    <hyperlink r:id="rId1" ref="E1"/>
    <hyperlink r:id="rId2" ref="A3"/>
    <hyperlink r:id="rId3" ref="A23"/>
  </hyperlin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4"/>
    </row>
    <row r="31">
      <c r="E31" s="4"/>
    </row>
  </sheetData>
  <drawing r:id="rId1"/>
</worksheet>
</file>