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<sst xmlns="http://schemas.openxmlformats.org/spreadsheetml/2006/main" count="104" uniqueCount="29">
  <si>
    <t>* 프로모션 : 2026.06.24 ~ 2026.06.29 조기종료</t>
  </si>
  <si>
    <t>프로모션 링크</t>
  </si>
  <si>
    <t>이츠 (7GB+/통화기본)</t>
  </si>
  <si>
    <t>√</t>
  </si>
  <si>
    <t>년월</t>
  </si>
  <si>
    <t>M+</t>
  </si>
  <si>
    <t>요금제</t>
  </si>
  <si>
    <t>쿠팡</t>
  </si>
  <si>
    <t>이건못참지</t>
  </si>
  <si>
    <t>유심/eSIM</t>
  </si>
  <si>
    <t>친구추천</t>
  </si>
  <si>
    <t>혜택</t>
  </si>
  <si>
    <t>실이득</t>
  </si>
  <si>
    <t>비고</t>
  </si>
  <si>
    <t>월평균</t>
  </si>
  <si>
    <t>16일</t>
  </si>
  <si>
    <t>월초</t>
  </si>
  <si>
    <t>20일</t>
  </si>
  <si>
    <t>-</t>
  </si>
  <si>
    <t>누적</t>
  </si>
  <si>
    <t>2026-06</t>
  </si>
  <si>
    <t>29일~30일</t>
  </si>
  <si>
    <t>2026-07</t>
  </si>
  <si>
    <t>2026-08</t>
  </si>
  <si>
    <t>2027-01</t>
  </si>
  <si>
    <t>2027-02</t>
  </si>
  <si>
    <t>합계</t>
  </si>
  <si>
    <t>26일~28일</t>
  </si>
  <si>
    <t>24일~25일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</si>
</sst>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"/>
    <numFmt numFmtId="165" formatCode="yyyy-m"/>
  </numFmts>
  <fonts count="10">
    <font>
      <sz val="10.0"/>
      <color rgb="FF000000"/>
      <name val="Arial"/>
      <scheme val="minor"/>
    </font>
    <font>
      <color rgb="FF000000"/>
      <name val="&quot;맑은 고딕&quot;"/>
    </font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b/>
      <color rgb="FF000000"/>
      <name val="&quot;맑은 고딕&quot;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horizontal="right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5" numFmtId="0" xfId="0" applyAlignment="1" applyFont="1">
      <alignment horizontal="left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3" fillId="2" fontId="8" numFmtId="0" xfId="0" applyAlignment="1" applyBorder="1" applyFont="1">
      <alignment horizontal="center" vertical="center"/>
    </xf>
    <xf borderId="4" fillId="0" fontId="9" numFmtId="0" xfId="0" applyBorder="1" applyFont="1"/>
    <xf borderId="5" fillId="0" fontId="9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9" numFmtId="0" xfId="0" applyBorder="1" applyFont="1"/>
    <xf quotePrefix="1" borderId="7" fillId="0" fontId="1" numFmtId="0" xfId="0" applyAlignment="1" applyBorder="1" applyFon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7" fillId="0" fontId="1" numFmtId="3" xfId="0" applyAlignment="1" applyBorder="1" applyFont="1" applyNumberFormat="1">
      <alignment horizontal="right" readingOrder="0" shrinkToFit="0" vertical="center" wrapText="0"/>
    </xf>
    <xf borderId="0" fillId="0" fontId="1" numFmtId="3" xfId="0" applyAlignment="1" applyFont="1" applyNumberFormat="1">
      <alignment horizontal="right" readingOrder="0" shrinkToFit="0" vertical="center" wrapText="0"/>
    </xf>
    <xf borderId="8" fillId="0" fontId="1" numFmtId="3" xfId="0" applyAlignment="1" applyBorder="1" applyFont="1" applyNumberFormat="1">
      <alignment horizontal="right" readingOrder="0" shrinkToFit="0" vertical="center" wrapText="0"/>
    </xf>
    <xf borderId="8" fillId="0" fontId="1" numFmtId="0" xfId="0" applyAlignment="1" applyBorder="1" applyFont="1">
      <alignment horizontal="left" readingOrder="0" shrinkToFit="0" vertical="center" wrapText="0"/>
    </xf>
    <xf borderId="8" fillId="0" fontId="2" numFmtId="3" xfId="0" applyAlignment="1" applyBorder="1" applyFont="1" applyNumberFormat="1">
      <alignment horizontal="right"/>
    </xf>
    <xf borderId="8" fillId="0" fontId="1" numFmtId="0" xfId="0" applyAlignment="1" applyBorder="1" applyFont="1">
      <alignment horizontal="center" shrinkToFit="0" vertical="center" wrapText="0"/>
    </xf>
    <xf borderId="7" fillId="0" fontId="1" numFmtId="164" xfId="0" applyAlignment="1" applyBorder="1" applyFont="1" applyNumberFormat="1">
      <alignment horizontal="center" readingOrder="0" shrinkToFit="0" vertical="center" wrapText="0"/>
    </xf>
    <xf borderId="7" fillId="0" fontId="1" numFmtId="165" xfId="0" applyAlignment="1" applyBorder="1" applyFont="1" applyNumberFormat="1">
      <alignment horizontal="center" readingOrder="0" shrinkToFit="0" vertical="center" wrapText="0"/>
    </xf>
    <xf quotePrefix="1" borderId="4" fillId="0" fontId="1" numFmtId="0" xfId="0" applyAlignment="1" applyBorder="1" applyFont="1">
      <alignment horizontal="center" readingOrder="0" shrinkToFit="0" vertical="center" wrapText="0"/>
    </xf>
    <xf borderId="5" fillId="0" fontId="1" numFmtId="0" xfId="0" applyAlignment="1" applyBorder="1" applyFont="1">
      <alignment horizontal="center" readingOrder="0" shrinkToFit="0" vertical="center" wrapText="0"/>
    </xf>
    <xf borderId="4" fillId="0" fontId="1" numFmtId="3" xfId="0" applyAlignment="1" applyBorder="1" applyFont="1" applyNumberFormat="1">
      <alignment horizontal="right" readingOrder="0" shrinkToFit="0" vertical="center" wrapText="0"/>
    </xf>
    <xf borderId="5" fillId="0" fontId="1" numFmtId="3" xfId="0" applyAlignment="1" applyBorder="1" applyFont="1" applyNumberFormat="1">
      <alignment horizontal="right" readingOrder="0" shrinkToFit="0" vertical="center" wrapText="0"/>
    </xf>
    <xf borderId="6" fillId="0" fontId="1" numFmtId="3" xfId="0" applyAlignment="1" applyBorder="1" applyFont="1" applyNumberFormat="1">
      <alignment horizontal="right" readingOrder="0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6" fillId="0" fontId="2" numFmtId="3" xfId="0" applyAlignment="1" applyBorder="1" applyFont="1" applyNumberFormat="1">
      <alignment horizontal="center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9" numFmtId="0" xfId="0" applyBorder="1" applyFont="1"/>
    <xf borderId="10" fillId="0" fontId="1" numFmtId="3" xfId="0" applyAlignment="1" applyBorder="1" applyFont="1" applyNumberFormat="1">
      <alignment horizontal="right" readingOrder="0" shrinkToFit="0" vertical="center" wrapText="0"/>
    </xf>
    <xf borderId="11" fillId="0" fontId="1" numFmtId="3" xfId="0" applyAlignment="1" applyBorder="1" applyFont="1" applyNumberFormat="1">
      <alignment horizontal="right" readingOrder="0" shrinkToFit="0" vertical="center" wrapText="0"/>
    </xf>
    <xf borderId="0" fillId="0" fontId="1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6.png"/><Relationship Id="rId3" Type="http://schemas.openxmlformats.org/officeDocument/2006/relationships/image" Target="../media/image4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47625</xdr:colOff>
      <xdr:row>49</xdr:row>
      <xdr:rowOff>200025</xdr:rowOff>
    </xdr:from>
    <xdr:ext cx="4876800" cy="449580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50</xdr:row>
      <xdr:rowOff>0</xdr:rowOff>
    </xdr:from>
    <xdr:ext cx="4876800" cy="6248400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639175" cy="7962900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</xdr:row>
      <xdr:rowOff>161925</xdr:rowOff>
    </xdr:from>
    <xdr:ext cx="8639175" cy="1638300"/>
    <xdr:pic>
      <xdr:nvPicPr>
        <xdr:cNvPr id="0" name="image6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</xdr:row>
      <xdr:rowOff>200025</xdr:rowOff>
    </xdr:from>
    <xdr:ext cx="8639175" cy="1638300"/>
    <xdr:pic>
      <xdr:nvPicPr>
        <xdr:cNvPr id="0" name="image4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</xdr:row>
      <xdr:rowOff>200025</xdr:rowOff>
    </xdr:from>
    <xdr:ext cx="8639175" cy="1638300"/>
    <xdr:pic>
      <xdr:nvPicPr>
        <xdr:cNvPr id="0" name="image5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560" TargetMode="External"/><Relationship Id="rId2" Type="http://schemas.openxmlformats.org/officeDocument/2006/relationships/hyperlink" Target="https://www.uplusumobile.com/product/pric/pricDetail?seq=587&amp;upPpnCd=&amp;devKdCd=003" TargetMode="External"/><Relationship Id="rId3" Type="http://schemas.openxmlformats.org/officeDocument/2006/relationships/hyperlink" Target="https://www.uplusumobile.com/product/pric/pricDetail?seq=587&amp;upPpnCd=&amp;devKdCd=003" TargetMode="External"/><Relationship Id="rId4" Type="http://schemas.openxmlformats.org/officeDocument/2006/relationships/hyperlink" Target="https://www.uplusumobile.com/product/pric/pricDetail?seq=587&amp;upPpnCd=&amp;devKdCd=003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2.63"/>
    <col customWidth="1" min="6" max="9" width="10.13"/>
    <col customWidth="1" min="10" max="10" width="12.63"/>
  </cols>
  <sheetData>
    <row r="1">
      <c r="A1" s="2"/>
      <c r="B1" s="2"/>
      <c r="C1" s="2"/>
      <c r="D1" s="2"/>
      <c r="E1" s="2"/>
      <c r="F1" s="4"/>
      <c r="G1" s="5"/>
      <c r="H1" s="5"/>
      <c r="I1" s="5"/>
      <c r="J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>
      <c r="A2" s="2" t="s">
        <v>0</v>
      </c>
      <c r="F2" s="6" t="s">
        <v>1</v>
      </c>
      <c r="G2" s="5"/>
      <c r="H2" s="5"/>
      <c r="I2" s="5"/>
      <c r="J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>
      <c r="A4" s="8" t="s">
        <v>2</v>
      </c>
      <c r="D4" s="9" t="s">
        <v>3</v>
      </c>
      <c r="E4" s="9" t="s">
        <v>3</v>
      </c>
      <c r="F4" s="9" t="s">
        <v>3</v>
      </c>
      <c r="G4" s="9" t="s">
        <v>3</v>
      </c>
      <c r="H4" s="1"/>
      <c r="I4" s="1"/>
      <c r="J4" s="1"/>
      <c r="K4" s="1"/>
      <c r="L4" s="7"/>
      <c r="S4" s="7"/>
      <c r="T4" s="7"/>
      <c r="U4" s="7"/>
      <c r="V4" s="7"/>
      <c r="W4" s="7"/>
    </row>
    <row r="5">
      <c r="A5" s="10" t="s">
        <v>4</v>
      </c>
      <c r="B5" s="11" t="s">
        <v>5</v>
      </c>
      <c r="C5" s="10" t="s">
        <v>6</v>
      </c>
      <c r="D5" s="10" t="s">
        <v>7</v>
      </c>
      <c r="E5" s="11" t="s">
        <v>8</v>
      </c>
      <c r="F5" s="11" t="s">
        <v>9</v>
      </c>
      <c r="G5" s="12" t="s">
        <v>10</v>
      </c>
      <c r="H5" s="11" t="s">
        <v>6</v>
      </c>
      <c r="I5" s="11" t="s">
        <v>11</v>
      </c>
      <c r="J5" s="12" t="s">
        <v>12</v>
      </c>
      <c r="K5" s="12" t="s">
        <v>13</v>
      </c>
      <c r="L5" s="13" t="s">
        <v>14</v>
      </c>
      <c r="S5" s="7"/>
      <c r="T5" s="7"/>
      <c r="U5" s="7"/>
      <c r="V5" s="7"/>
      <c r="W5" s="7"/>
    </row>
    <row r="6">
      <c r="A6" s="14"/>
      <c r="B6" s="15"/>
      <c r="C6" s="14"/>
      <c r="D6" s="16" t="s">
        <v>15</v>
      </c>
      <c r="E6" s="17" t="s">
        <v>16</v>
      </c>
      <c r="F6" s="17" t="s">
        <v>17</v>
      </c>
      <c r="G6" s="18" t="s">
        <v>18</v>
      </c>
      <c r="H6" s="17" t="s">
        <v>19</v>
      </c>
      <c r="I6" s="17" t="s">
        <v>19</v>
      </c>
      <c r="J6" s="18" t="s">
        <v>19</v>
      </c>
      <c r="K6" s="19"/>
      <c r="L6" s="19"/>
      <c r="S6" s="7"/>
      <c r="T6" s="7"/>
      <c r="U6" s="7"/>
      <c r="V6" s="7"/>
      <c r="W6" s="7"/>
    </row>
    <row r="7">
      <c r="A7" s="20" t="s">
        <v>20</v>
      </c>
      <c r="B7" s="21">
        <v>0.0</v>
      </c>
      <c r="C7" s="22">
        <f>FLOOR(C8 / 30 * (30-28) / 10, 1) * 10</f>
        <v>1220</v>
      </c>
      <c r="D7" s="22">
        <v>0.0</v>
      </c>
      <c r="E7" s="23">
        <v>0.0</v>
      </c>
      <c r="F7" s="23">
        <v>0.0</v>
      </c>
      <c r="G7" s="24">
        <v>22000.0</v>
      </c>
      <c r="H7" s="23">
        <f t="shared" ref="H7:H15" si="1">SUM($C$7:C7)</f>
        <v>1220</v>
      </c>
      <c r="I7" s="23">
        <f t="shared" ref="I7:I15" si="2">SUMPRODUCT(($D$4:$G$4="√") * ($D$7:G7))</f>
        <v>22000</v>
      </c>
      <c r="J7" s="24">
        <f t="shared" ref="J7:J15" si="3">I7-H7</f>
        <v>20780</v>
      </c>
      <c r="K7" s="25" t="s">
        <v>21</v>
      </c>
      <c r="L7" s="26">
        <f>J7</f>
        <v>20780</v>
      </c>
      <c r="S7" s="7"/>
      <c r="T7" s="7"/>
      <c r="U7" s="7"/>
      <c r="V7" s="7"/>
      <c r="W7" s="7"/>
    </row>
    <row r="8">
      <c r="A8" s="20" t="s">
        <v>22</v>
      </c>
      <c r="B8" s="21">
        <v>1.0</v>
      </c>
      <c r="C8" s="22">
        <v>18400.0</v>
      </c>
      <c r="D8" s="22">
        <v>10000.0</v>
      </c>
      <c r="E8" s="23">
        <v>0.0</v>
      </c>
      <c r="F8" s="23">
        <v>10000.0</v>
      </c>
      <c r="G8" s="24">
        <v>0.0</v>
      </c>
      <c r="H8" s="23">
        <f t="shared" si="1"/>
        <v>19620</v>
      </c>
      <c r="I8" s="23">
        <f t="shared" si="2"/>
        <v>42000</v>
      </c>
      <c r="J8" s="24">
        <f t="shared" si="3"/>
        <v>22380</v>
      </c>
      <c r="K8" s="27"/>
      <c r="L8" s="26">
        <f t="shared" ref="L8:L14" si="4">J8 / (B8)</f>
        <v>22380</v>
      </c>
      <c r="S8" s="7"/>
      <c r="T8" s="7"/>
      <c r="U8" s="7"/>
      <c r="V8" s="7"/>
      <c r="W8" s="7"/>
    </row>
    <row r="9">
      <c r="A9" s="20" t="s">
        <v>23</v>
      </c>
      <c r="B9" s="21">
        <v>2.0</v>
      </c>
      <c r="C9" s="22">
        <v>18400.0</v>
      </c>
      <c r="D9" s="22">
        <v>10000.0</v>
      </c>
      <c r="E9" s="23">
        <v>40000.0</v>
      </c>
      <c r="F9" s="23">
        <v>10000.0</v>
      </c>
      <c r="G9" s="24">
        <v>0.0</v>
      </c>
      <c r="H9" s="23">
        <f t="shared" si="1"/>
        <v>38020</v>
      </c>
      <c r="I9" s="23">
        <f t="shared" si="2"/>
        <v>102000</v>
      </c>
      <c r="J9" s="24">
        <f t="shared" si="3"/>
        <v>63980</v>
      </c>
      <c r="K9" s="27"/>
      <c r="L9" s="26">
        <f t="shared" si="4"/>
        <v>31990</v>
      </c>
      <c r="S9" s="7"/>
      <c r="T9" s="7"/>
      <c r="U9" s="7"/>
      <c r="V9" s="7"/>
      <c r="W9" s="7"/>
    </row>
    <row r="10">
      <c r="A10" s="28">
        <v>46266.0</v>
      </c>
      <c r="B10" s="21">
        <v>3.0</v>
      </c>
      <c r="C10" s="22">
        <v>18400.0</v>
      </c>
      <c r="D10" s="22">
        <v>10000.0</v>
      </c>
      <c r="E10" s="23">
        <v>40000.0</v>
      </c>
      <c r="F10" s="23">
        <v>0.0</v>
      </c>
      <c r="G10" s="24">
        <v>0.0</v>
      </c>
      <c r="H10" s="23">
        <f t="shared" si="1"/>
        <v>56420</v>
      </c>
      <c r="I10" s="23">
        <f t="shared" si="2"/>
        <v>152000</v>
      </c>
      <c r="J10" s="24">
        <f t="shared" si="3"/>
        <v>95580</v>
      </c>
      <c r="K10" s="27"/>
      <c r="L10" s="26">
        <f t="shared" si="4"/>
        <v>31860</v>
      </c>
      <c r="S10" s="7"/>
      <c r="T10" s="7"/>
      <c r="U10" s="7"/>
      <c r="V10" s="7"/>
      <c r="W10" s="7"/>
    </row>
    <row r="11">
      <c r="A11" s="29">
        <v>46296.0</v>
      </c>
      <c r="B11" s="21">
        <v>4.0</v>
      </c>
      <c r="C11" s="22">
        <v>18400.0</v>
      </c>
      <c r="D11" s="22">
        <v>10000.0</v>
      </c>
      <c r="E11" s="23">
        <v>40000.0</v>
      </c>
      <c r="F11" s="23">
        <v>0.0</v>
      </c>
      <c r="G11" s="24">
        <v>0.0</v>
      </c>
      <c r="H11" s="23">
        <f t="shared" si="1"/>
        <v>74820</v>
      </c>
      <c r="I11" s="23">
        <f t="shared" si="2"/>
        <v>202000</v>
      </c>
      <c r="J11" s="24">
        <f t="shared" si="3"/>
        <v>127180</v>
      </c>
      <c r="K11" s="27"/>
      <c r="L11" s="26">
        <f t="shared" si="4"/>
        <v>31795</v>
      </c>
      <c r="S11" s="7"/>
      <c r="T11" s="7"/>
      <c r="U11" s="7"/>
      <c r="V11" s="7"/>
      <c r="W11" s="7"/>
    </row>
    <row r="12">
      <c r="A12" s="29">
        <v>46327.0</v>
      </c>
      <c r="B12" s="21">
        <v>5.0</v>
      </c>
      <c r="C12" s="22">
        <v>18400.0</v>
      </c>
      <c r="D12" s="22">
        <v>10000.0</v>
      </c>
      <c r="E12" s="23">
        <v>30000.0</v>
      </c>
      <c r="F12" s="23">
        <v>0.0</v>
      </c>
      <c r="G12" s="24">
        <v>0.0</v>
      </c>
      <c r="H12" s="23">
        <f t="shared" si="1"/>
        <v>93220</v>
      </c>
      <c r="I12" s="23">
        <f t="shared" si="2"/>
        <v>242000</v>
      </c>
      <c r="J12" s="24">
        <f t="shared" si="3"/>
        <v>148780</v>
      </c>
      <c r="K12" s="27"/>
      <c r="L12" s="26">
        <f t="shared" si="4"/>
        <v>29756</v>
      </c>
      <c r="S12" s="7"/>
      <c r="T12" s="7"/>
      <c r="U12" s="7"/>
      <c r="V12" s="7"/>
      <c r="W12" s="7"/>
    </row>
    <row r="13">
      <c r="A13" s="29">
        <v>46357.0</v>
      </c>
      <c r="B13" s="21">
        <v>6.0</v>
      </c>
      <c r="C13" s="22">
        <v>18400.0</v>
      </c>
      <c r="D13" s="22">
        <v>10000.0</v>
      </c>
      <c r="E13" s="23">
        <v>30000.0</v>
      </c>
      <c r="F13" s="23">
        <v>0.0</v>
      </c>
      <c r="G13" s="24">
        <v>0.0</v>
      </c>
      <c r="H13" s="23">
        <f t="shared" si="1"/>
        <v>111620</v>
      </c>
      <c r="I13" s="23">
        <f t="shared" si="2"/>
        <v>282000</v>
      </c>
      <c r="J13" s="24">
        <f t="shared" si="3"/>
        <v>170380</v>
      </c>
      <c r="K13" s="27"/>
      <c r="L13" s="26">
        <f t="shared" si="4"/>
        <v>28396.66667</v>
      </c>
      <c r="S13" s="7"/>
      <c r="T13" s="7"/>
      <c r="U13" s="7"/>
      <c r="V13" s="7"/>
      <c r="W13" s="7"/>
    </row>
    <row r="14">
      <c r="A14" s="20" t="s">
        <v>24</v>
      </c>
      <c r="B14" s="21">
        <v>7.0</v>
      </c>
      <c r="C14" s="22">
        <v>18400.0</v>
      </c>
      <c r="D14" s="22">
        <v>10000.0</v>
      </c>
      <c r="E14" s="23">
        <v>30000.0</v>
      </c>
      <c r="F14" s="23">
        <v>0.0</v>
      </c>
      <c r="G14" s="24">
        <v>0.0</v>
      </c>
      <c r="H14" s="23">
        <f t="shared" si="1"/>
        <v>130020</v>
      </c>
      <c r="I14" s="23">
        <f t="shared" si="2"/>
        <v>322000</v>
      </c>
      <c r="J14" s="24">
        <f t="shared" si="3"/>
        <v>191980</v>
      </c>
      <c r="K14" s="27"/>
      <c r="L14" s="26">
        <f t="shared" si="4"/>
        <v>27425.71429</v>
      </c>
      <c r="S14" s="7"/>
      <c r="T14" s="7"/>
      <c r="U14" s="7"/>
      <c r="V14" s="7"/>
      <c r="W14" s="7"/>
    </row>
    <row r="15">
      <c r="A15" s="30" t="s">
        <v>25</v>
      </c>
      <c r="B15" s="31">
        <v>8.0</v>
      </c>
      <c r="C15" s="32">
        <v>0.0</v>
      </c>
      <c r="D15" s="32">
        <v>0.0</v>
      </c>
      <c r="E15" s="33">
        <v>0.0</v>
      </c>
      <c r="F15" s="33">
        <v>0.0</v>
      </c>
      <c r="G15" s="34">
        <v>0.0</v>
      </c>
      <c r="H15" s="33">
        <f t="shared" si="1"/>
        <v>130020</v>
      </c>
      <c r="I15" s="33">
        <f t="shared" si="2"/>
        <v>322000</v>
      </c>
      <c r="J15" s="34">
        <f t="shared" si="3"/>
        <v>191980</v>
      </c>
      <c r="K15" s="35"/>
      <c r="L15" s="36" t="s">
        <v>18</v>
      </c>
      <c r="S15" s="7"/>
      <c r="T15" s="7"/>
      <c r="U15" s="7"/>
      <c r="V15" s="7"/>
      <c r="W15" s="7"/>
    </row>
    <row r="16">
      <c r="A16" s="37" t="s">
        <v>26</v>
      </c>
      <c r="B16" s="38"/>
      <c r="C16" s="39">
        <f>SUM(C7:C15)</f>
        <v>130020</v>
      </c>
      <c r="D16" s="40">
        <f t="shared" ref="D16:G16" si="5">SUMPRODUCT((D$4="√") * (D$7:D15))</f>
        <v>70000</v>
      </c>
      <c r="E16" s="40">
        <f t="shared" si="5"/>
        <v>210000</v>
      </c>
      <c r="F16" s="40">
        <f t="shared" si="5"/>
        <v>20000</v>
      </c>
      <c r="G16" s="39">
        <f t="shared" si="5"/>
        <v>22000</v>
      </c>
      <c r="H16" s="41"/>
      <c r="I16" s="41"/>
      <c r="J16" s="41"/>
      <c r="K16" s="1"/>
      <c r="L16" s="7"/>
      <c r="S16" s="7"/>
      <c r="T16" s="7"/>
      <c r="U16" s="7"/>
      <c r="V16" s="7"/>
      <c r="W16" s="7"/>
    </row>
    <row r="17">
      <c r="A17" s="16" t="s">
        <v>11</v>
      </c>
      <c r="B17" s="19"/>
      <c r="C17" s="34">
        <f>SUMIF(D4:G4, "√", D16:G16)</f>
        <v>322000</v>
      </c>
      <c r="D17" s="21"/>
      <c r="E17" s="1"/>
      <c r="F17" s="1"/>
      <c r="G17" s="1"/>
      <c r="H17" s="1"/>
      <c r="I17" s="1"/>
      <c r="J17" s="1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>
      <c r="A18" s="16" t="s">
        <v>12</v>
      </c>
      <c r="B18" s="19"/>
      <c r="C18" s="34">
        <f>C17-C16</f>
        <v>191980</v>
      </c>
      <c r="D18" s="1"/>
      <c r="E18" s="1"/>
      <c r="F18" s="1"/>
      <c r="G18" s="1"/>
      <c r="H18" s="1"/>
      <c r="I18" s="1"/>
      <c r="J18" s="1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>
      <c r="A20" s="8" t="s">
        <v>2</v>
      </c>
      <c r="D20" s="9" t="s">
        <v>3</v>
      </c>
      <c r="E20" s="9" t="s">
        <v>3</v>
      </c>
      <c r="F20" s="9" t="s">
        <v>3</v>
      </c>
      <c r="G20" s="9" t="s">
        <v>3</v>
      </c>
      <c r="H20" s="1"/>
      <c r="I20" s="1"/>
      <c r="J20" s="1"/>
      <c r="K20" s="1"/>
      <c r="L20" s="7"/>
      <c r="S20" s="7"/>
      <c r="T20" s="7"/>
      <c r="U20" s="7"/>
      <c r="V20" s="7"/>
      <c r="W20" s="7"/>
    </row>
    <row r="21">
      <c r="A21" s="10" t="s">
        <v>4</v>
      </c>
      <c r="B21" s="11" t="s">
        <v>5</v>
      </c>
      <c r="C21" s="10" t="s">
        <v>6</v>
      </c>
      <c r="D21" s="10" t="s">
        <v>7</v>
      </c>
      <c r="E21" s="11" t="s">
        <v>8</v>
      </c>
      <c r="F21" s="11" t="s">
        <v>9</v>
      </c>
      <c r="G21" s="12" t="s">
        <v>10</v>
      </c>
      <c r="H21" s="11" t="s">
        <v>6</v>
      </c>
      <c r="I21" s="11" t="s">
        <v>11</v>
      </c>
      <c r="J21" s="12" t="s">
        <v>12</v>
      </c>
      <c r="K21" s="12" t="s">
        <v>13</v>
      </c>
      <c r="L21" s="13" t="s">
        <v>14</v>
      </c>
      <c r="S21" s="7"/>
      <c r="T21" s="7"/>
      <c r="U21" s="7"/>
      <c r="V21" s="7"/>
      <c r="W21" s="7"/>
    </row>
    <row r="22">
      <c r="A22" s="14"/>
      <c r="B22" s="15"/>
      <c r="C22" s="14"/>
      <c r="D22" s="16" t="s">
        <v>15</v>
      </c>
      <c r="E22" s="17" t="s">
        <v>16</v>
      </c>
      <c r="F22" s="17" t="s">
        <v>17</v>
      </c>
      <c r="G22" s="18" t="s">
        <v>18</v>
      </c>
      <c r="H22" s="17" t="s">
        <v>19</v>
      </c>
      <c r="I22" s="17" t="s">
        <v>19</v>
      </c>
      <c r="J22" s="18" t="s">
        <v>19</v>
      </c>
      <c r="K22" s="19"/>
      <c r="L22" s="19"/>
      <c r="S22" s="7"/>
      <c r="T22" s="7"/>
      <c r="U22" s="7"/>
      <c r="V22" s="7"/>
      <c r="W22" s="7"/>
    </row>
    <row r="23">
      <c r="A23" s="20" t="s">
        <v>20</v>
      </c>
      <c r="B23" s="21">
        <v>0.0</v>
      </c>
      <c r="C23" s="22">
        <f>FLOOR(C24 / 30 * (30-25) / 10, 1) * 10</f>
        <v>3060</v>
      </c>
      <c r="D23" s="22">
        <v>0.0</v>
      </c>
      <c r="E23" s="23">
        <v>0.0</v>
      </c>
      <c r="F23" s="23">
        <v>0.0</v>
      </c>
      <c r="G23" s="24">
        <v>22000.0</v>
      </c>
      <c r="H23" s="23">
        <f t="shared" ref="H23:H31" si="6">SUM($C$23:C23)</f>
        <v>3060</v>
      </c>
      <c r="I23" s="23">
        <f t="shared" ref="I23:I31" si="7">SUMPRODUCT(($D$20:$G$20="√") * ($D$23:G23))</f>
        <v>22000</v>
      </c>
      <c r="J23" s="24">
        <f t="shared" ref="J23:J31" si="8">I23-H23</f>
        <v>18940</v>
      </c>
      <c r="K23" s="25" t="s">
        <v>27</v>
      </c>
      <c r="L23" s="26">
        <f>J23</f>
        <v>18940</v>
      </c>
      <c r="S23" s="7"/>
      <c r="T23" s="7"/>
      <c r="U23" s="7"/>
      <c r="V23" s="7"/>
      <c r="W23" s="7"/>
    </row>
    <row r="24">
      <c r="A24" s="20" t="s">
        <v>22</v>
      </c>
      <c r="B24" s="21">
        <v>1.0</v>
      </c>
      <c r="C24" s="22">
        <v>18400.0</v>
      </c>
      <c r="D24" s="22">
        <v>10000.0</v>
      </c>
      <c r="E24" s="23">
        <v>0.0</v>
      </c>
      <c r="F24" s="23">
        <v>20000.0</v>
      </c>
      <c r="G24" s="24">
        <v>0.0</v>
      </c>
      <c r="H24" s="23">
        <f t="shared" si="6"/>
        <v>21460</v>
      </c>
      <c r="I24" s="23">
        <f t="shared" si="7"/>
        <v>52000</v>
      </c>
      <c r="J24" s="24">
        <f t="shared" si="8"/>
        <v>30540</v>
      </c>
      <c r="K24" s="27"/>
      <c r="L24" s="26">
        <f t="shared" ref="L24:L30" si="9">J24 / (B24)</f>
        <v>30540</v>
      </c>
      <c r="S24" s="7"/>
      <c r="T24" s="7"/>
      <c r="U24" s="7"/>
      <c r="V24" s="7"/>
      <c r="W24" s="7"/>
    </row>
    <row r="25">
      <c r="A25" s="20" t="s">
        <v>23</v>
      </c>
      <c r="B25" s="21">
        <v>2.0</v>
      </c>
      <c r="C25" s="22">
        <v>18400.0</v>
      </c>
      <c r="D25" s="22">
        <v>10000.0</v>
      </c>
      <c r="E25" s="23">
        <v>40000.0</v>
      </c>
      <c r="F25" s="23">
        <v>20000.0</v>
      </c>
      <c r="G25" s="24">
        <v>0.0</v>
      </c>
      <c r="H25" s="23">
        <f t="shared" si="6"/>
        <v>39860</v>
      </c>
      <c r="I25" s="23">
        <f t="shared" si="7"/>
        <v>122000</v>
      </c>
      <c r="J25" s="24">
        <f t="shared" si="8"/>
        <v>82140</v>
      </c>
      <c r="K25" s="27"/>
      <c r="L25" s="26">
        <f t="shared" si="9"/>
        <v>41070</v>
      </c>
      <c r="S25" s="7"/>
      <c r="T25" s="7"/>
      <c r="U25" s="7"/>
      <c r="V25" s="7"/>
      <c r="W25" s="7"/>
    </row>
    <row r="26">
      <c r="A26" s="28">
        <v>46266.0</v>
      </c>
      <c r="B26" s="21">
        <v>3.0</v>
      </c>
      <c r="C26" s="22">
        <v>18400.0</v>
      </c>
      <c r="D26" s="22">
        <v>10000.0</v>
      </c>
      <c r="E26" s="23">
        <v>40000.0</v>
      </c>
      <c r="F26" s="23">
        <v>0.0</v>
      </c>
      <c r="G26" s="24">
        <v>0.0</v>
      </c>
      <c r="H26" s="23">
        <f t="shared" si="6"/>
        <v>58260</v>
      </c>
      <c r="I26" s="23">
        <f t="shared" si="7"/>
        <v>172000</v>
      </c>
      <c r="J26" s="24">
        <f t="shared" si="8"/>
        <v>113740</v>
      </c>
      <c r="K26" s="27"/>
      <c r="L26" s="26">
        <f t="shared" si="9"/>
        <v>37913.33333</v>
      </c>
      <c r="S26" s="7"/>
      <c r="T26" s="7"/>
      <c r="U26" s="7"/>
      <c r="V26" s="7"/>
      <c r="W26" s="7"/>
    </row>
    <row r="27">
      <c r="A27" s="29">
        <v>46296.0</v>
      </c>
      <c r="B27" s="21">
        <v>4.0</v>
      </c>
      <c r="C27" s="22">
        <v>18400.0</v>
      </c>
      <c r="D27" s="22">
        <v>10000.0</v>
      </c>
      <c r="E27" s="23">
        <v>40000.0</v>
      </c>
      <c r="F27" s="23">
        <v>0.0</v>
      </c>
      <c r="G27" s="24">
        <v>0.0</v>
      </c>
      <c r="H27" s="23">
        <f t="shared" si="6"/>
        <v>76660</v>
      </c>
      <c r="I27" s="23">
        <f t="shared" si="7"/>
        <v>222000</v>
      </c>
      <c r="J27" s="24">
        <f t="shared" si="8"/>
        <v>145340</v>
      </c>
      <c r="K27" s="27"/>
      <c r="L27" s="26">
        <f t="shared" si="9"/>
        <v>36335</v>
      </c>
      <c r="S27" s="7"/>
      <c r="T27" s="7"/>
      <c r="U27" s="7"/>
      <c r="V27" s="7"/>
      <c r="W27" s="7"/>
    </row>
    <row r="28">
      <c r="A28" s="29">
        <v>46327.0</v>
      </c>
      <c r="B28" s="21">
        <v>5.0</v>
      </c>
      <c r="C28" s="22">
        <v>18400.0</v>
      </c>
      <c r="D28" s="22">
        <v>10000.0</v>
      </c>
      <c r="E28" s="23">
        <v>30000.0</v>
      </c>
      <c r="F28" s="23">
        <v>0.0</v>
      </c>
      <c r="G28" s="24">
        <v>0.0</v>
      </c>
      <c r="H28" s="23">
        <f t="shared" si="6"/>
        <v>95060</v>
      </c>
      <c r="I28" s="23">
        <f t="shared" si="7"/>
        <v>262000</v>
      </c>
      <c r="J28" s="24">
        <f t="shared" si="8"/>
        <v>166940</v>
      </c>
      <c r="K28" s="27"/>
      <c r="L28" s="26">
        <f t="shared" si="9"/>
        <v>33388</v>
      </c>
      <c r="S28" s="7"/>
      <c r="T28" s="7"/>
      <c r="U28" s="7"/>
      <c r="V28" s="7"/>
      <c r="W28" s="7"/>
    </row>
    <row r="29">
      <c r="A29" s="29">
        <v>46357.0</v>
      </c>
      <c r="B29" s="21">
        <v>6.0</v>
      </c>
      <c r="C29" s="22">
        <v>18400.0</v>
      </c>
      <c r="D29" s="22">
        <v>10000.0</v>
      </c>
      <c r="E29" s="23">
        <v>30000.0</v>
      </c>
      <c r="F29" s="23">
        <v>0.0</v>
      </c>
      <c r="G29" s="24">
        <v>0.0</v>
      </c>
      <c r="H29" s="23">
        <f t="shared" si="6"/>
        <v>113460</v>
      </c>
      <c r="I29" s="23">
        <f t="shared" si="7"/>
        <v>302000</v>
      </c>
      <c r="J29" s="24">
        <f t="shared" si="8"/>
        <v>188540</v>
      </c>
      <c r="K29" s="27"/>
      <c r="L29" s="26">
        <f t="shared" si="9"/>
        <v>31423.33333</v>
      </c>
      <c r="S29" s="7"/>
      <c r="T29" s="7"/>
      <c r="U29" s="7"/>
      <c r="V29" s="7"/>
      <c r="W29" s="7"/>
    </row>
    <row r="30">
      <c r="A30" s="20" t="s">
        <v>24</v>
      </c>
      <c r="B30" s="21">
        <v>7.0</v>
      </c>
      <c r="C30" s="22">
        <v>18400.0</v>
      </c>
      <c r="D30" s="22">
        <v>10000.0</v>
      </c>
      <c r="E30" s="23">
        <v>30000.0</v>
      </c>
      <c r="F30" s="23">
        <v>0.0</v>
      </c>
      <c r="G30" s="24">
        <v>0.0</v>
      </c>
      <c r="H30" s="23">
        <f t="shared" si="6"/>
        <v>131860</v>
      </c>
      <c r="I30" s="23">
        <f t="shared" si="7"/>
        <v>342000</v>
      </c>
      <c r="J30" s="24">
        <f t="shared" si="8"/>
        <v>210140</v>
      </c>
      <c r="K30" s="27"/>
      <c r="L30" s="26">
        <f t="shared" si="9"/>
        <v>30020</v>
      </c>
      <c r="S30" s="7"/>
      <c r="T30" s="7"/>
      <c r="U30" s="7"/>
      <c r="V30" s="7"/>
      <c r="W30" s="7"/>
    </row>
    <row r="31">
      <c r="A31" s="30" t="s">
        <v>25</v>
      </c>
      <c r="B31" s="31">
        <v>8.0</v>
      </c>
      <c r="C31" s="32">
        <v>0.0</v>
      </c>
      <c r="D31" s="32">
        <v>0.0</v>
      </c>
      <c r="E31" s="33">
        <v>0.0</v>
      </c>
      <c r="F31" s="33">
        <v>0.0</v>
      </c>
      <c r="G31" s="34">
        <v>0.0</v>
      </c>
      <c r="H31" s="33">
        <f t="shared" si="6"/>
        <v>131860</v>
      </c>
      <c r="I31" s="33">
        <f t="shared" si="7"/>
        <v>342000</v>
      </c>
      <c r="J31" s="34">
        <f t="shared" si="8"/>
        <v>210140</v>
      </c>
      <c r="K31" s="35"/>
      <c r="L31" s="36" t="s">
        <v>18</v>
      </c>
      <c r="S31" s="7"/>
      <c r="T31" s="7"/>
      <c r="U31" s="7"/>
      <c r="V31" s="7"/>
      <c r="W31" s="7"/>
    </row>
    <row r="32">
      <c r="A32" s="37" t="s">
        <v>26</v>
      </c>
      <c r="B32" s="38"/>
      <c r="C32" s="39">
        <f>SUM(C23:C31)</f>
        <v>131860</v>
      </c>
      <c r="D32" s="40">
        <f t="shared" ref="D32:G32" si="10">SUMPRODUCT((D$20="√") * (D$23:D31))</f>
        <v>70000</v>
      </c>
      <c r="E32" s="40">
        <f t="shared" si="10"/>
        <v>210000</v>
      </c>
      <c r="F32" s="40">
        <f t="shared" si="10"/>
        <v>40000</v>
      </c>
      <c r="G32" s="39">
        <f t="shared" si="10"/>
        <v>22000</v>
      </c>
      <c r="H32" s="41"/>
      <c r="I32" s="41"/>
      <c r="J32" s="41"/>
      <c r="K32" s="1"/>
      <c r="L32" s="7"/>
      <c r="S32" s="7"/>
      <c r="T32" s="7"/>
      <c r="U32" s="7"/>
      <c r="V32" s="7"/>
      <c r="W32" s="7"/>
    </row>
    <row r="33">
      <c r="A33" s="16" t="s">
        <v>11</v>
      </c>
      <c r="B33" s="19"/>
      <c r="C33" s="34">
        <f>SUMIF(D20:G20, "√", D32:G32)</f>
        <v>342000</v>
      </c>
      <c r="D33" s="21"/>
      <c r="E33" s="1"/>
      <c r="F33" s="1"/>
      <c r="G33" s="1"/>
      <c r="H33" s="1"/>
      <c r="I33" s="1"/>
      <c r="J33" s="1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>
      <c r="A34" s="16" t="s">
        <v>12</v>
      </c>
      <c r="B34" s="19"/>
      <c r="C34" s="34">
        <f>C33-C32</f>
        <v>210140</v>
      </c>
      <c r="D34" s="1"/>
      <c r="E34" s="1"/>
      <c r="F34" s="1"/>
      <c r="G34" s="1"/>
      <c r="H34" s="1"/>
      <c r="I34" s="1"/>
      <c r="J34" s="1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>
      <c r="A36" s="8" t="s">
        <v>2</v>
      </c>
      <c r="D36" s="9" t="s">
        <v>3</v>
      </c>
      <c r="E36" s="9" t="s">
        <v>3</v>
      </c>
      <c r="F36" s="9" t="s">
        <v>3</v>
      </c>
      <c r="G36" s="9" t="s">
        <v>3</v>
      </c>
      <c r="H36" s="1"/>
      <c r="I36" s="1"/>
      <c r="J36" s="1"/>
      <c r="K36" s="1"/>
      <c r="L36" s="7"/>
      <c r="S36" s="7"/>
      <c r="T36" s="7"/>
      <c r="U36" s="7"/>
      <c r="V36" s="7"/>
      <c r="W36" s="7"/>
    </row>
    <row r="37">
      <c r="A37" s="10" t="s">
        <v>4</v>
      </c>
      <c r="B37" s="11" t="s">
        <v>5</v>
      </c>
      <c r="C37" s="10" t="s">
        <v>6</v>
      </c>
      <c r="D37" s="10" t="s">
        <v>7</v>
      </c>
      <c r="E37" s="11" t="s">
        <v>8</v>
      </c>
      <c r="F37" s="11" t="s">
        <v>9</v>
      </c>
      <c r="G37" s="12" t="s">
        <v>10</v>
      </c>
      <c r="H37" s="11" t="s">
        <v>6</v>
      </c>
      <c r="I37" s="11" t="s">
        <v>11</v>
      </c>
      <c r="J37" s="12" t="s">
        <v>12</v>
      </c>
      <c r="K37" s="12" t="s">
        <v>13</v>
      </c>
      <c r="L37" s="13" t="s">
        <v>14</v>
      </c>
      <c r="S37" s="7"/>
      <c r="T37" s="7"/>
      <c r="U37" s="7"/>
      <c r="V37" s="7"/>
      <c r="W37" s="7"/>
    </row>
    <row r="38">
      <c r="A38" s="14"/>
      <c r="B38" s="15"/>
      <c r="C38" s="14"/>
      <c r="D38" s="16" t="s">
        <v>15</v>
      </c>
      <c r="E38" s="17" t="s">
        <v>16</v>
      </c>
      <c r="F38" s="17" t="s">
        <v>17</v>
      </c>
      <c r="G38" s="18" t="s">
        <v>18</v>
      </c>
      <c r="H38" s="17" t="s">
        <v>19</v>
      </c>
      <c r="I38" s="17" t="s">
        <v>19</v>
      </c>
      <c r="J38" s="18" t="s">
        <v>19</v>
      </c>
      <c r="K38" s="19"/>
      <c r="L38" s="19"/>
      <c r="S38" s="7"/>
      <c r="T38" s="7"/>
      <c r="U38" s="7"/>
      <c r="V38" s="7"/>
      <c r="W38" s="7"/>
    </row>
    <row r="39">
      <c r="A39" s="20" t="s">
        <v>20</v>
      </c>
      <c r="B39" s="21">
        <v>0.0</v>
      </c>
      <c r="C39" s="22">
        <f>FLOOR(C40 / 30 * (30-23) / 10, 1) * 10</f>
        <v>4290</v>
      </c>
      <c r="D39" s="22">
        <v>0.0</v>
      </c>
      <c r="E39" s="23">
        <v>0.0</v>
      </c>
      <c r="F39" s="23">
        <v>0.0</v>
      </c>
      <c r="G39" s="24">
        <v>22000.0</v>
      </c>
      <c r="H39" s="23">
        <f t="shared" ref="H39:H47" si="11">SUM($C$39:C39)</f>
        <v>4290</v>
      </c>
      <c r="I39" s="23">
        <f t="shared" ref="I39:I47" si="12">SUMPRODUCT(($D$36:$G$36="√") * ($D$39:G39))</f>
        <v>22000</v>
      </c>
      <c r="J39" s="24">
        <f t="shared" ref="J39:J47" si="13">I39-H39</f>
        <v>17710</v>
      </c>
      <c r="K39" s="25" t="s">
        <v>28</v>
      </c>
      <c r="L39" s="26">
        <f>J39</f>
        <v>17710</v>
      </c>
      <c r="S39" s="7"/>
      <c r="T39" s="7"/>
      <c r="U39" s="7"/>
      <c r="V39" s="7"/>
      <c r="W39" s="7"/>
    </row>
    <row r="40">
      <c r="A40" s="20" t="s">
        <v>22</v>
      </c>
      <c r="B40" s="21">
        <v>1.0</v>
      </c>
      <c r="C40" s="22">
        <v>18400.0</v>
      </c>
      <c r="D40" s="22">
        <v>10000.0</v>
      </c>
      <c r="E40" s="23">
        <v>0.0</v>
      </c>
      <c r="F40" s="23">
        <v>10000.0</v>
      </c>
      <c r="G40" s="24">
        <v>0.0</v>
      </c>
      <c r="H40" s="23">
        <f t="shared" si="11"/>
        <v>22690</v>
      </c>
      <c r="I40" s="23">
        <f t="shared" si="12"/>
        <v>42000</v>
      </c>
      <c r="J40" s="24">
        <f t="shared" si="13"/>
        <v>19310</v>
      </c>
      <c r="K40" s="27"/>
      <c r="L40" s="26">
        <f t="shared" ref="L40:L46" si="14">J40 / (B40)</f>
        <v>19310</v>
      </c>
      <c r="S40" s="7"/>
      <c r="T40" s="7"/>
      <c r="U40" s="7"/>
      <c r="V40" s="7"/>
      <c r="W40" s="7"/>
    </row>
    <row r="41">
      <c r="A41" s="20" t="s">
        <v>23</v>
      </c>
      <c r="B41" s="21">
        <v>2.0</v>
      </c>
      <c r="C41" s="22">
        <v>18400.0</v>
      </c>
      <c r="D41" s="22">
        <v>10000.0</v>
      </c>
      <c r="E41" s="23">
        <v>40000.0</v>
      </c>
      <c r="F41" s="23">
        <v>10000.0</v>
      </c>
      <c r="G41" s="24">
        <v>0.0</v>
      </c>
      <c r="H41" s="23">
        <f t="shared" si="11"/>
        <v>41090</v>
      </c>
      <c r="I41" s="23">
        <f t="shared" si="12"/>
        <v>102000</v>
      </c>
      <c r="J41" s="24">
        <f t="shared" si="13"/>
        <v>60910</v>
      </c>
      <c r="K41" s="27"/>
      <c r="L41" s="26">
        <f t="shared" si="14"/>
        <v>30455</v>
      </c>
      <c r="S41" s="7"/>
      <c r="T41" s="7"/>
      <c r="U41" s="7"/>
      <c r="V41" s="7"/>
      <c r="W41" s="7"/>
    </row>
    <row r="42">
      <c r="A42" s="28">
        <v>46266.0</v>
      </c>
      <c r="B42" s="21">
        <v>3.0</v>
      </c>
      <c r="C42" s="22">
        <v>18400.0</v>
      </c>
      <c r="D42" s="22">
        <v>10000.0</v>
      </c>
      <c r="E42" s="23">
        <v>40000.0</v>
      </c>
      <c r="F42" s="23">
        <v>0.0</v>
      </c>
      <c r="G42" s="24">
        <v>0.0</v>
      </c>
      <c r="H42" s="23">
        <f t="shared" si="11"/>
        <v>59490</v>
      </c>
      <c r="I42" s="23">
        <f t="shared" si="12"/>
        <v>152000</v>
      </c>
      <c r="J42" s="24">
        <f t="shared" si="13"/>
        <v>92510</v>
      </c>
      <c r="K42" s="27"/>
      <c r="L42" s="26">
        <f t="shared" si="14"/>
        <v>30836.66667</v>
      </c>
      <c r="S42" s="7"/>
      <c r="T42" s="7"/>
      <c r="U42" s="7"/>
      <c r="V42" s="7"/>
      <c r="W42" s="7"/>
    </row>
    <row r="43">
      <c r="A43" s="29">
        <v>46296.0</v>
      </c>
      <c r="B43" s="21">
        <v>4.0</v>
      </c>
      <c r="C43" s="22">
        <v>18400.0</v>
      </c>
      <c r="D43" s="22">
        <v>10000.0</v>
      </c>
      <c r="E43" s="23">
        <v>40000.0</v>
      </c>
      <c r="F43" s="23">
        <v>0.0</v>
      </c>
      <c r="G43" s="24">
        <v>0.0</v>
      </c>
      <c r="H43" s="23">
        <f t="shared" si="11"/>
        <v>77890</v>
      </c>
      <c r="I43" s="23">
        <f t="shared" si="12"/>
        <v>202000</v>
      </c>
      <c r="J43" s="24">
        <f t="shared" si="13"/>
        <v>124110</v>
      </c>
      <c r="K43" s="27"/>
      <c r="L43" s="26">
        <f t="shared" si="14"/>
        <v>31027.5</v>
      </c>
      <c r="S43" s="7"/>
      <c r="T43" s="7"/>
      <c r="U43" s="7"/>
      <c r="V43" s="7"/>
      <c r="W43" s="7"/>
    </row>
    <row r="44">
      <c r="A44" s="29">
        <v>46327.0</v>
      </c>
      <c r="B44" s="21">
        <v>5.0</v>
      </c>
      <c r="C44" s="22">
        <v>18400.0</v>
      </c>
      <c r="D44" s="22">
        <v>10000.0</v>
      </c>
      <c r="E44" s="23">
        <v>30000.0</v>
      </c>
      <c r="F44" s="23">
        <v>0.0</v>
      </c>
      <c r="G44" s="24">
        <v>0.0</v>
      </c>
      <c r="H44" s="23">
        <f t="shared" si="11"/>
        <v>96290</v>
      </c>
      <c r="I44" s="23">
        <f t="shared" si="12"/>
        <v>242000</v>
      </c>
      <c r="J44" s="24">
        <f t="shared" si="13"/>
        <v>145710</v>
      </c>
      <c r="K44" s="27"/>
      <c r="L44" s="26">
        <f t="shared" si="14"/>
        <v>29142</v>
      </c>
      <c r="S44" s="7"/>
      <c r="T44" s="7"/>
      <c r="U44" s="7"/>
      <c r="V44" s="7"/>
      <c r="W44" s="7"/>
    </row>
    <row r="45">
      <c r="A45" s="29">
        <v>46357.0</v>
      </c>
      <c r="B45" s="21">
        <v>6.0</v>
      </c>
      <c r="C45" s="22">
        <v>18400.0</v>
      </c>
      <c r="D45" s="22">
        <v>10000.0</v>
      </c>
      <c r="E45" s="23">
        <v>30000.0</v>
      </c>
      <c r="F45" s="23">
        <v>0.0</v>
      </c>
      <c r="G45" s="24">
        <v>0.0</v>
      </c>
      <c r="H45" s="23">
        <f t="shared" si="11"/>
        <v>114690</v>
      </c>
      <c r="I45" s="23">
        <f t="shared" si="12"/>
        <v>282000</v>
      </c>
      <c r="J45" s="24">
        <f t="shared" si="13"/>
        <v>167310</v>
      </c>
      <c r="K45" s="27"/>
      <c r="L45" s="26">
        <f t="shared" si="14"/>
        <v>27885</v>
      </c>
      <c r="S45" s="7"/>
      <c r="T45" s="7"/>
      <c r="U45" s="7"/>
      <c r="V45" s="7"/>
      <c r="W45" s="7"/>
    </row>
    <row r="46">
      <c r="A46" s="20" t="s">
        <v>24</v>
      </c>
      <c r="B46" s="21">
        <v>7.0</v>
      </c>
      <c r="C46" s="22">
        <v>18400.0</v>
      </c>
      <c r="D46" s="22">
        <v>10000.0</v>
      </c>
      <c r="E46" s="23">
        <v>30000.0</v>
      </c>
      <c r="F46" s="23">
        <v>0.0</v>
      </c>
      <c r="G46" s="24">
        <v>0.0</v>
      </c>
      <c r="H46" s="23">
        <f t="shared" si="11"/>
        <v>133090</v>
      </c>
      <c r="I46" s="23">
        <f t="shared" si="12"/>
        <v>322000</v>
      </c>
      <c r="J46" s="24">
        <f t="shared" si="13"/>
        <v>188910</v>
      </c>
      <c r="K46" s="27"/>
      <c r="L46" s="26">
        <f t="shared" si="14"/>
        <v>26987.14286</v>
      </c>
      <c r="S46" s="7"/>
      <c r="T46" s="7"/>
      <c r="U46" s="7"/>
      <c r="V46" s="7"/>
      <c r="W46" s="7"/>
    </row>
    <row r="47">
      <c r="A47" s="30" t="s">
        <v>25</v>
      </c>
      <c r="B47" s="31">
        <v>8.0</v>
      </c>
      <c r="C47" s="32">
        <v>0.0</v>
      </c>
      <c r="D47" s="32">
        <v>0.0</v>
      </c>
      <c r="E47" s="33">
        <v>0.0</v>
      </c>
      <c r="F47" s="33">
        <v>0.0</v>
      </c>
      <c r="G47" s="34">
        <v>0.0</v>
      </c>
      <c r="H47" s="33">
        <f t="shared" si="11"/>
        <v>133090</v>
      </c>
      <c r="I47" s="33">
        <f t="shared" si="12"/>
        <v>322000</v>
      </c>
      <c r="J47" s="34">
        <f t="shared" si="13"/>
        <v>188910</v>
      </c>
      <c r="K47" s="35"/>
      <c r="L47" s="36" t="s">
        <v>18</v>
      </c>
      <c r="S47" s="7"/>
      <c r="T47" s="7"/>
      <c r="U47" s="7"/>
      <c r="V47" s="7"/>
      <c r="W47" s="7"/>
    </row>
    <row r="48">
      <c r="A48" s="37" t="s">
        <v>26</v>
      </c>
      <c r="B48" s="38"/>
      <c r="C48" s="39">
        <f>SUM(C39:C47)</f>
        <v>133090</v>
      </c>
      <c r="D48" s="40">
        <f t="shared" ref="D48:G48" si="15">SUMPRODUCT((D$36="√") * (D$39:D47))</f>
        <v>70000</v>
      </c>
      <c r="E48" s="40">
        <f t="shared" si="15"/>
        <v>210000</v>
      </c>
      <c r="F48" s="40">
        <f t="shared" si="15"/>
        <v>20000</v>
      </c>
      <c r="G48" s="39">
        <f t="shared" si="15"/>
        <v>22000</v>
      </c>
      <c r="H48" s="41"/>
      <c r="I48" s="41"/>
      <c r="J48" s="41"/>
      <c r="K48" s="1"/>
      <c r="L48" s="7"/>
      <c r="S48" s="7"/>
      <c r="T48" s="7"/>
      <c r="U48" s="7"/>
      <c r="V48" s="7"/>
      <c r="W48" s="7"/>
    </row>
    <row r="49">
      <c r="A49" s="16" t="s">
        <v>11</v>
      </c>
      <c r="B49" s="19"/>
      <c r="C49" s="34">
        <f>SUMIF(D36:G36, "√", D48:G48)</f>
        <v>322000</v>
      </c>
      <c r="D49" s="21"/>
      <c r="E49" s="1"/>
      <c r="F49" s="1"/>
      <c r="G49" s="1"/>
      <c r="H49" s="1"/>
      <c r="I49" s="1"/>
      <c r="J49" s="1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>
      <c r="A50" s="16" t="s">
        <v>12</v>
      </c>
      <c r="B50" s="19"/>
      <c r="C50" s="34">
        <f>C49-C48</f>
        <v>188910</v>
      </c>
      <c r="D50" s="1"/>
      <c r="E50" s="1"/>
      <c r="F50" s="1"/>
      <c r="G50" s="1"/>
      <c r="H50" s="1"/>
      <c r="I50" s="1"/>
      <c r="J50" s="1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</sheetData>
  <mergeCells count="28">
    <mergeCell ref="A2:E2"/>
    <mergeCell ref="A4:C4"/>
    <mergeCell ref="A5:A6"/>
    <mergeCell ref="B5:B6"/>
    <mergeCell ref="C5:C6"/>
    <mergeCell ref="K5:K6"/>
    <mergeCell ref="L5:L6"/>
    <mergeCell ref="K21:K22"/>
    <mergeCell ref="L21:L22"/>
    <mergeCell ref="K37:K38"/>
    <mergeCell ref="L37:L38"/>
    <mergeCell ref="A16:B16"/>
    <mergeCell ref="A17:B17"/>
    <mergeCell ref="A18:B18"/>
    <mergeCell ref="A20:C20"/>
    <mergeCell ref="A21:A22"/>
    <mergeCell ref="B21:B22"/>
    <mergeCell ref="C21:C22"/>
    <mergeCell ref="A48:B48"/>
    <mergeCell ref="A49:B49"/>
    <mergeCell ref="A50:B50"/>
    <mergeCell ref="A32:B32"/>
    <mergeCell ref="A33:B33"/>
    <mergeCell ref="A34:B34"/>
    <mergeCell ref="A36:C36"/>
    <mergeCell ref="A37:A38"/>
    <mergeCell ref="B37:B38"/>
    <mergeCell ref="C37:C38"/>
  </mergeCells>
  <hyperlinks>
    <hyperlink r:id="rId1" ref="F2"/>
    <hyperlink r:id="rId2" ref="A4"/>
    <hyperlink r:id="rId3" ref="A20"/>
    <hyperlink r:id="rId4" ref="A36"/>
  </hyperlin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</row>
    <row r="30">
      <c r="E30" s="3"/>
    </row>
    <row r="31">
      <c r="E31" s="3"/>
    </row>
  </sheetData>
  <drawing r:id="rId1"/>
</worksheet>
</file>