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<sst xmlns="http://schemas.openxmlformats.org/spreadsheetml/2006/main" count="46" uniqueCount="35">
  <si>
    <t>* 프로모션 : 2026.07.03 ~ 2026.07.07</t>
  </si>
  <si>
    <t>프로모션 링크</t>
  </si>
  <si>
    <t>이츠 (7GB+/통화기본)</t>
  </si>
  <si>
    <t>√</t>
  </si>
  <si>
    <t>년월</t>
  </si>
  <si>
    <t>M+</t>
  </si>
  <si>
    <t>요금제</t>
  </si>
  <si>
    <t>쿠팡</t>
  </si>
  <si>
    <t>첫차탑승</t>
  </si>
  <si>
    <t>친구추천/랜덤결합</t>
  </si>
  <si>
    <t>유심/eSIM</t>
  </si>
  <si>
    <t>친구추천</t>
  </si>
  <si>
    <t>혜택</t>
  </si>
  <si>
    <t>실이득</t>
  </si>
  <si>
    <t>비고</t>
  </si>
  <si>
    <t>월평균</t>
  </si>
  <si>
    <t>16일</t>
  </si>
  <si>
    <t>7일 예상</t>
  </si>
  <si>
    <t>20일</t>
  </si>
  <si>
    <t>-</t>
  </si>
  <si>
    <t>누적</t>
  </si>
  <si>
    <t>2026-07</t>
  </si>
  <si>
    <t>2026-08</t>
  </si>
  <si>
    <t>2026-09</t>
  </si>
  <si>
    <t>2026-10</t>
  </si>
  <si>
    <t>2026-11</t>
  </si>
  <si>
    <t>2026-12</t>
  </si>
  <si>
    <t>2027-01</t>
  </si>
  <si>
    <t>2027-02</t>
  </si>
  <si>
    <t>2027-03</t>
  </si>
  <si>
    <t>2027-04</t>
  </si>
  <si>
    <t>2027-05</t>
  </si>
  <si>
    <t>2027-06</t>
  </si>
  <si>
    <t>2027-07</t>
  </si>
  <si>
    <t>합계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</si>
</sst>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color theme="1"/>
      <name val="Arial"/>
    </font>
    <font>
      <color rgb="FF000000"/>
      <name val="&quot;맑은 고딕&quot;"/>
    </font>
    <font>
      <color theme="1"/>
      <name val="Arial"/>
      <scheme val="minor"/>
    </font>
    <font>
      <u/>
      <color rgb="FF0000FF"/>
      <name val="Arial"/>
    </font>
    <font>
      <u/>
      <color rgb="FF0000FF"/>
      <name val="&quot;맑은 고딕&quot;"/>
    </font>
    <font>
      <b/>
      <color rgb="FFFF0000"/>
      <name val="&quot;맑은 고딕&quot;"/>
    </font>
    <font>
      <b/>
      <color rgb="FF000000"/>
      <name val="&quot;맑은 고딕&quot;"/>
    </font>
    <font>
      <b/>
      <color theme="1"/>
      <name val="&quot;맑은 고딕&quot;"/>
    </font>
    <font>
      <b/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horizontal="center" shrinkToFit="0" vertical="center" wrapText="0"/>
    </xf>
    <xf borderId="0" fillId="0" fontId="1" numFmtId="0" xfId="0" applyAlignment="1" applyFont="1">
      <alignment readingOrder="0" vertical="center"/>
    </xf>
    <xf borderId="0" fillId="0" fontId="1" numFmtId="0" xfId="0" applyAlignment="1" applyFont="1">
      <alignment vertical="center"/>
    </xf>
    <xf borderId="0" fillId="0" fontId="3" numFmtId="0" xfId="0" applyAlignment="1" applyFont="1">
      <alignment horizontal="right"/>
    </xf>
    <xf borderId="0" fillId="0" fontId="4" numFmtId="0" xfId="0" applyAlignment="1" applyFont="1">
      <alignment readingOrder="0" vertical="center"/>
    </xf>
    <xf borderId="0" fillId="0" fontId="3" numFmtId="0" xfId="0" applyAlignment="1" applyFont="1">
      <alignment vertical="center"/>
    </xf>
    <xf borderId="0" fillId="0" fontId="5" numFmtId="0" xfId="0" applyAlignment="1" applyFont="1">
      <alignment horizontal="left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1" fillId="2" fontId="7" numFmtId="0" xfId="0" applyAlignment="1" applyBorder="1" applyFill="1" applyFont="1">
      <alignment horizontal="center" readingOrder="0" shrinkToFit="0" vertical="center" wrapText="0"/>
    </xf>
    <xf borderId="2" fillId="2" fontId="7" numFmtId="0" xfId="0" applyAlignment="1" applyBorder="1" applyFont="1">
      <alignment horizontal="center" readingOrder="0" shrinkToFit="0" vertical="center" wrapText="0"/>
    </xf>
    <xf borderId="2" fillId="2" fontId="8" numFmtId="0" xfId="0" applyAlignment="1" applyBorder="1" applyFont="1">
      <alignment horizontal="center" readingOrder="0" shrinkToFit="0" vertical="center" wrapText="0"/>
    </xf>
    <xf borderId="3" fillId="2" fontId="7" numFmtId="0" xfId="0" applyAlignment="1" applyBorder="1" applyFont="1">
      <alignment horizontal="center" readingOrder="0" shrinkToFit="0" vertical="center" wrapText="0"/>
    </xf>
    <xf borderId="3" fillId="2" fontId="9" numFmtId="0" xfId="0" applyAlignment="1" applyBorder="1" applyFont="1">
      <alignment horizontal="center" vertical="center"/>
    </xf>
    <xf borderId="4" fillId="0" fontId="10" numFmtId="0" xfId="0" applyBorder="1" applyFont="1"/>
    <xf borderId="5" fillId="0" fontId="10" numFmtId="0" xfId="0" applyBorder="1" applyFont="1"/>
    <xf borderId="4" fillId="2" fontId="7" numFmtId="0" xfId="0" applyAlignment="1" applyBorder="1" applyFont="1">
      <alignment horizontal="center" readingOrder="0" shrinkToFit="0" vertical="center" wrapText="0"/>
    </xf>
    <xf borderId="5" fillId="2" fontId="7" numFmtId="0" xfId="0" applyAlignment="1" applyBorder="1" applyFont="1">
      <alignment horizontal="center" readingOrder="0" shrinkToFit="0" vertical="center" wrapText="0"/>
    </xf>
    <xf borderId="6" fillId="2" fontId="7" numFmtId="0" xfId="0" applyAlignment="1" applyBorder="1" applyFont="1">
      <alignment horizontal="center" readingOrder="0" shrinkToFit="0" vertical="center" wrapText="0"/>
    </xf>
    <xf borderId="6" fillId="0" fontId="10" numFmtId="0" xfId="0" applyBorder="1" applyFont="1"/>
    <xf quotePrefix="1" borderId="7" fillId="0" fontId="2" numFmtId="0" xfId="0" applyAlignment="1" applyBorder="1" applyFont="1">
      <alignment horizontal="center" readingOrder="0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7" fillId="0" fontId="2" numFmtId="3" xfId="0" applyAlignment="1" applyBorder="1" applyFont="1" applyNumberFormat="1">
      <alignment horizontal="right" readingOrder="0" shrinkToFit="0" vertical="center" wrapText="0"/>
    </xf>
    <xf borderId="0" fillId="0" fontId="2" numFmtId="3" xfId="0" applyAlignment="1" applyFont="1" applyNumberFormat="1">
      <alignment horizontal="right" readingOrder="0" shrinkToFit="0" vertical="center" wrapText="0"/>
    </xf>
    <xf borderId="8" fillId="0" fontId="2" numFmtId="3" xfId="0" applyAlignment="1" applyBorder="1" applyFont="1" applyNumberFormat="1">
      <alignment horizontal="right" readingOrder="0" shrinkToFit="0" vertical="center" wrapText="0"/>
    </xf>
    <xf borderId="8" fillId="0" fontId="2" numFmtId="0" xfId="0" applyAlignment="1" applyBorder="1" applyFont="1">
      <alignment horizontal="left" readingOrder="0" shrinkToFit="0" vertical="center" wrapText="0"/>
    </xf>
    <xf borderId="8" fillId="0" fontId="1" numFmtId="3" xfId="0" applyAlignment="1" applyBorder="1" applyFont="1" applyNumberFormat="1">
      <alignment horizontal="right"/>
    </xf>
    <xf borderId="8" fillId="0" fontId="2" numFmtId="0" xfId="0" applyAlignment="1" applyBorder="1" applyFont="1">
      <alignment horizontal="center" shrinkToFit="0" vertical="center" wrapText="0"/>
    </xf>
    <xf borderId="7" fillId="0" fontId="2" numFmtId="0" xfId="0" applyAlignment="1" applyBorder="1" applyFont="1">
      <alignment horizontal="center" readingOrder="0" shrinkToFit="0" vertical="center" wrapText="0"/>
    </xf>
    <xf quotePrefix="1" borderId="4" fillId="0" fontId="2" numFmtId="0" xfId="0" applyAlignment="1" applyBorder="1" applyFont="1">
      <alignment horizontal="center"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4" fillId="0" fontId="2" numFmtId="3" xfId="0" applyAlignment="1" applyBorder="1" applyFont="1" applyNumberFormat="1">
      <alignment horizontal="right" readingOrder="0" shrinkToFit="0" vertical="center" wrapText="0"/>
    </xf>
    <xf borderId="5" fillId="0" fontId="2" numFmtId="3" xfId="0" applyAlignment="1" applyBorder="1" applyFont="1" applyNumberFormat="1">
      <alignment horizontal="right" readingOrder="0" shrinkToFit="0" vertical="center" wrapText="0"/>
    </xf>
    <xf borderId="6" fillId="0" fontId="2" numFmtId="3" xfId="0" applyAlignment="1" applyBorder="1" applyFont="1" applyNumberFormat="1">
      <alignment horizontal="right" readingOrder="0" shrinkToFit="0" vertical="center" wrapText="0"/>
    </xf>
    <xf borderId="6" fillId="0" fontId="2" numFmtId="0" xfId="0" applyAlignment="1" applyBorder="1" applyFont="1">
      <alignment horizontal="center" shrinkToFit="0" vertical="center" wrapText="0"/>
    </xf>
    <xf borderId="6" fillId="0" fontId="1" numFmtId="3" xfId="0" applyAlignment="1" applyBorder="1" applyFont="1" applyNumberFormat="1">
      <alignment horizontal="center"/>
    </xf>
    <xf borderId="9" fillId="2" fontId="7" numFmtId="0" xfId="0" applyAlignment="1" applyBorder="1" applyFont="1">
      <alignment horizontal="center" readingOrder="0" shrinkToFit="0" vertical="center" wrapText="0"/>
    </xf>
    <xf borderId="10" fillId="0" fontId="10" numFmtId="0" xfId="0" applyBorder="1" applyFont="1"/>
    <xf borderId="10" fillId="0" fontId="2" numFmtId="3" xfId="0" applyAlignment="1" applyBorder="1" applyFont="1" applyNumberFormat="1">
      <alignment horizontal="right" readingOrder="0" shrinkToFit="0" vertical="center" wrapText="0"/>
    </xf>
    <xf borderId="11" fillId="0" fontId="2" numFmtId="3" xfId="0" applyAlignment="1" applyBorder="1" applyFont="1" applyNumberFormat="1">
      <alignment horizontal="right" readingOrder="0" shrinkToFit="0" vertical="center" wrapText="0"/>
    </xf>
    <xf borderId="0" fillId="0" fontId="2" numFmtId="0" xfId="0" applyAlignment="1" applyFont="1">
      <alignment horizontal="right" shrinkToFit="0" vertical="center" wrapText="0"/>
    </xf>
  </cellXfs>
  <cellStyles count="1">
    <cellStyle xfId="0" name="Normal" builtinId="0"/>
  </cellStyles>
  <dxfs count="1">
    <dxf>
      <font>
        <color rgb="FFFF0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4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542925</xdr:colOff>
      <xdr:row>23</xdr:row>
      <xdr:rowOff>171450</xdr:rowOff>
    </xdr:from>
    <xdr:ext cx="4876800" cy="4381500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</xdr:row>
      <xdr:rowOff>171450</xdr:rowOff>
    </xdr:from>
    <xdr:ext cx="4876800" cy="5314950"/>
    <xdr:pic>
      <xdr:nvPicPr>
        <xdr:cNvPr id="0" name="image4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-200025</xdr:rowOff>
    </xdr:from>
    <xdr:ext cx="8639175" cy="12820650"/>
    <xdr:pic>
      <xdr:nvPicPr>
        <xdr:cNvPr id="0" name="image3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64</xdr:row>
      <xdr:rowOff>19050</xdr:rowOff>
    </xdr:from>
    <xdr:ext cx="8639175" cy="1847850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plusumobile.com/event-benefit/event/ongoing/12597" TargetMode="External"/><Relationship Id="rId2" Type="http://schemas.openxmlformats.org/officeDocument/2006/relationships/hyperlink" Target="https://www.uplusumobile.com/product/pric/pricDetail?seq=587&amp;upPpnCd=&amp;devKdCd=003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4" width="8.88"/>
    <col customWidth="1" min="5" max="5" width="12.63"/>
    <col customWidth="1" min="6" max="6" width="13.75"/>
    <col customWidth="1" min="7" max="8" width="10.13"/>
    <col customWidth="1" min="9" max="11" width="12.63"/>
  </cols>
  <sheetData>
    <row r="1">
      <c r="A1" s="1"/>
      <c r="B1" s="1"/>
      <c r="C1" s="1"/>
      <c r="D1" s="1"/>
      <c r="E1" s="1"/>
      <c r="F1" s="3"/>
      <c r="G1" s="4"/>
      <c r="H1" s="4"/>
      <c r="I1" s="4"/>
      <c r="J1" s="4"/>
      <c r="K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>
      <c r="A2" s="1" t="s">
        <v>0</v>
      </c>
      <c r="B2" s="1"/>
      <c r="C2" s="1"/>
      <c r="D2" s="1"/>
      <c r="E2" s="6" t="s">
        <v>1</v>
      </c>
      <c r="G2" s="4"/>
      <c r="H2" s="4"/>
      <c r="I2" s="4"/>
      <c r="J2" s="4"/>
      <c r="K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>
      <c r="A5" s="8" t="s">
        <v>2</v>
      </c>
      <c r="D5" s="9" t="s">
        <v>3</v>
      </c>
      <c r="E5" s="9" t="s">
        <v>3</v>
      </c>
      <c r="F5" s="9" t="s">
        <v>3</v>
      </c>
      <c r="G5" s="9" t="s">
        <v>3</v>
      </c>
      <c r="H5" s="9" t="s">
        <v>3</v>
      </c>
      <c r="I5" s="2"/>
      <c r="J5" s="2"/>
      <c r="K5" s="2"/>
      <c r="L5" s="2"/>
      <c r="M5" s="7"/>
      <c r="T5" s="7"/>
      <c r="U5" s="7"/>
      <c r="V5" s="7"/>
      <c r="W5" s="7"/>
      <c r="X5" s="7"/>
    </row>
    <row r="6">
      <c r="A6" s="10" t="s">
        <v>4</v>
      </c>
      <c r="B6" s="11" t="s">
        <v>5</v>
      </c>
      <c r="C6" s="10" t="s">
        <v>6</v>
      </c>
      <c r="D6" s="10" t="s">
        <v>7</v>
      </c>
      <c r="E6" s="11" t="s">
        <v>8</v>
      </c>
      <c r="F6" s="12" t="s">
        <v>9</v>
      </c>
      <c r="G6" s="12" t="s">
        <v>10</v>
      </c>
      <c r="H6" s="13" t="s">
        <v>11</v>
      </c>
      <c r="I6" s="11" t="s">
        <v>6</v>
      </c>
      <c r="J6" s="11" t="s">
        <v>12</v>
      </c>
      <c r="K6" s="13" t="s">
        <v>13</v>
      </c>
      <c r="L6" s="13" t="s">
        <v>14</v>
      </c>
      <c r="M6" s="14" t="s">
        <v>15</v>
      </c>
      <c r="T6" s="7"/>
      <c r="U6" s="7"/>
      <c r="V6" s="7"/>
      <c r="W6" s="7"/>
      <c r="X6" s="7"/>
    </row>
    <row r="7">
      <c r="A7" s="15"/>
      <c r="B7" s="16"/>
      <c r="C7" s="15"/>
      <c r="D7" s="17" t="s">
        <v>16</v>
      </c>
      <c r="E7" s="18" t="s">
        <v>17</v>
      </c>
      <c r="F7" s="18" t="s">
        <v>17</v>
      </c>
      <c r="G7" s="18" t="s">
        <v>18</v>
      </c>
      <c r="H7" s="19" t="s">
        <v>19</v>
      </c>
      <c r="I7" s="18" t="s">
        <v>20</v>
      </c>
      <c r="J7" s="18" t="s">
        <v>20</v>
      </c>
      <c r="K7" s="19" t="s">
        <v>20</v>
      </c>
      <c r="L7" s="20"/>
      <c r="M7" s="20"/>
      <c r="T7" s="7"/>
      <c r="U7" s="7"/>
      <c r="V7" s="7"/>
      <c r="W7" s="7"/>
      <c r="X7" s="7"/>
    </row>
    <row r="8">
      <c r="A8" s="21" t="s">
        <v>21</v>
      </c>
      <c r="B8" s="22">
        <v>0.0</v>
      </c>
      <c r="C8" s="23">
        <f>FLOOR(C9 / 30 * (30-2) / 10, 1) * 10</f>
        <v>17170</v>
      </c>
      <c r="D8" s="23">
        <v>0.0</v>
      </c>
      <c r="E8" s="24">
        <v>0.0</v>
      </c>
      <c r="F8" s="24">
        <v>0.0</v>
      </c>
      <c r="G8" s="24">
        <v>0.0</v>
      </c>
      <c r="H8" s="25">
        <v>22000.0</v>
      </c>
      <c r="I8" s="24">
        <f t="shared" ref="I8:I20" si="1">SUM($C$8:C8)</f>
        <v>17170</v>
      </c>
      <c r="J8" s="24">
        <f t="shared" ref="J8:J20" si="2">SUMPRODUCT(($D$5:$H$5="√") * ($D$8:H8))</f>
        <v>22000</v>
      </c>
      <c r="K8" s="25">
        <f t="shared" ref="K8:K20" si="3">J8-I8</f>
        <v>4830</v>
      </c>
      <c r="L8" s="26"/>
      <c r="M8" s="27">
        <f t="shared" ref="M8:M19" si="4">K8 / (B8+1)</f>
        <v>4830</v>
      </c>
      <c r="T8" s="7"/>
      <c r="U8" s="7"/>
      <c r="V8" s="7"/>
      <c r="W8" s="7"/>
      <c r="X8" s="7"/>
    </row>
    <row r="9">
      <c r="A9" s="21" t="s">
        <v>22</v>
      </c>
      <c r="B9" s="22">
        <v>1.0</v>
      </c>
      <c r="C9" s="23">
        <v>18400.0</v>
      </c>
      <c r="D9" s="23">
        <v>10000.0</v>
      </c>
      <c r="E9" s="24">
        <v>0.0</v>
      </c>
      <c r="F9" s="24">
        <v>0.0</v>
      </c>
      <c r="G9" s="24">
        <v>10000.0</v>
      </c>
      <c r="H9" s="25">
        <v>0.0</v>
      </c>
      <c r="I9" s="24">
        <f t="shared" si="1"/>
        <v>35570</v>
      </c>
      <c r="J9" s="24">
        <f t="shared" si="2"/>
        <v>42000</v>
      </c>
      <c r="K9" s="25">
        <f t="shared" si="3"/>
        <v>6430</v>
      </c>
      <c r="L9" s="28"/>
      <c r="M9" s="27">
        <f t="shared" si="4"/>
        <v>3215</v>
      </c>
      <c r="T9" s="7"/>
      <c r="U9" s="7"/>
      <c r="V9" s="7"/>
      <c r="W9" s="7"/>
      <c r="X9" s="7"/>
    </row>
    <row r="10">
      <c r="A10" s="21" t="s">
        <v>23</v>
      </c>
      <c r="B10" s="22">
        <v>2.0</v>
      </c>
      <c r="C10" s="23">
        <v>18400.0</v>
      </c>
      <c r="D10" s="23">
        <v>10000.0</v>
      </c>
      <c r="E10" s="24">
        <v>30000.0</v>
      </c>
      <c r="F10" s="24">
        <v>10000.0</v>
      </c>
      <c r="G10" s="24">
        <v>10000.0</v>
      </c>
      <c r="H10" s="25">
        <v>0.0</v>
      </c>
      <c r="I10" s="24">
        <f t="shared" si="1"/>
        <v>53970</v>
      </c>
      <c r="J10" s="24">
        <f t="shared" si="2"/>
        <v>102000</v>
      </c>
      <c r="K10" s="25">
        <f t="shared" si="3"/>
        <v>48030</v>
      </c>
      <c r="L10" s="28"/>
      <c r="M10" s="27">
        <f t="shared" si="4"/>
        <v>16010</v>
      </c>
      <c r="T10" s="7"/>
      <c r="U10" s="7"/>
      <c r="V10" s="7"/>
      <c r="W10" s="7"/>
      <c r="X10" s="7"/>
    </row>
    <row r="11">
      <c r="A11" s="29" t="s">
        <v>24</v>
      </c>
      <c r="B11" s="22">
        <v>3.0</v>
      </c>
      <c r="C11" s="23">
        <v>18400.0</v>
      </c>
      <c r="D11" s="23">
        <v>10000.0</v>
      </c>
      <c r="E11" s="24">
        <v>30000.0</v>
      </c>
      <c r="F11" s="24">
        <v>10000.0</v>
      </c>
      <c r="G11" s="24">
        <v>10000.0</v>
      </c>
      <c r="H11" s="25">
        <v>0.0</v>
      </c>
      <c r="I11" s="24">
        <f t="shared" si="1"/>
        <v>72370</v>
      </c>
      <c r="J11" s="24">
        <f t="shared" si="2"/>
        <v>162000</v>
      </c>
      <c r="K11" s="25">
        <f t="shared" si="3"/>
        <v>89630</v>
      </c>
      <c r="L11" s="28"/>
      <c r="M11" s="27">
        <f t="shared" si="4"/>
        <v>22407.5</v>
      </c>
      <c r="T11" s="7"/>
      <c r="U11" s="7"/>
      <c r="V11" s="7"/>
      <c r="W11" s="7"/>
      <c r="X11" s="7"/>
    </row>
    <row r="12">
      <c r="A12" s="29" t="s">
        <v>25</v>
      </c>
      <c r="B12" s="22">
        <v>4.0</v>
      </c>
      <c r="C12" s="23">
        <v>18400.0</v>
      </c>
      <c r="D12" s="23">
        <v>10000.0</v>
      </c>
      <c r="E12" s="24">
        <v>30000.0</v>
      </c>
      <c r="F12" s="24">
        <v>10000.0</v>
      </c>
      <c r="G12" s="24">
        <v>10000.0</v>
      </c>
      <c r="H12" s="25">
        <v>0.0</v>
      </c>
      <c r="I12" s="24">
        <f t="shared" si="1"/>
        <v>90770</v>
      </c>
      <c r="J12" s="24">
        <f t="shared" si="2"/>
        <v>222000</v>
      </c>
      <c r="K12" s="25">
        <f t="shared" si="3"/>
        <v>131230</v>
      </c>
      <c r="L12" s="28"/>
      <c r="M12" s="27">
        <f t="shared" si="4"/>
        <v>26246</v>
      </c>
      <c r="T12" s="7"/>
      <c r="U12" s="7"/>
      <c r="V12" s="7"/>
      <c r="W12" s="7"/>
      <c r="X12" s="7"/>
    </row>
    <row r="13">
      <c r="A13" s="29" t="s">
        <v>26</v>
      </c>
      <c r="B13" s="22">
        <v>5.0</v>
      </c>
      <c r="C13" s="23">
        <v>18400.0</v>
      </c>
      <c r="D13" s="23">
        <v>10000.0</v>
      </c>
      <c r="E13" s="24">
        <v>30000.0</v>
      </c>
      <c r="F13" s="24">
        <v>10000.0</v>
      </c>
      <c r="G13" s="24">
        <v>0.0</v>
      </c>
      <c r="H13" s="25">
        <v>0.0</v>
      </c>
      <c r="I13" s="24">
        <f t="shared" si="1"/>
        <v>109170</v>
      </c>
      <c r="J13" s="24">
        <f t="shared" si="2"/>
        <v>272000</v>
      </c>
      <c r="K13" s="25">
        <f t="shared" si="3"/>
        <v>162830</v>
      </c>
      <c r="L13" s="28"/>
      <c r="M13" s="27">
        <f t="shared" si="4"/>
        <v>27138.33333</v>
      </c>
      <c r="T13" s="7"/>
      <c r="U13" s="7"/>
      <c r="V13" s="7"/>
      <c r="W13" s="7"/>
      <c r="X13" s="7"/>
    </row>
    <row r="14">
      <c r="A14" s="21" t="s">
        <v>27</v>
      </c>
      <c r="B14" s="22">
        <v>6.0</v>
      </c>
      <c r="C14" s="23">
        <v>18400.0</v>
      </c>
      <c r="D14" s="23">
        <v>10000.0</v>
      </c>
      <c r="E14" s="24">
        <v>30000.0</v>
      </c>
      <c r="F14" s="24">
        <v>10000.0</v>
      </c>
      <c r="G14" s="24">
        <v>0.0</v>
      </c>
      <c r="H14" s="25">
        <v>0.0</v>
      </c>
      <c r="I14" s="24">
        <f t="shared" si="1"/>
        <v>127570</v>
      </c>
      <c r="J14" s="24">
        <f t="shared" si="2"/>
        <v>322000</v>
      </c>
      <c r="K14" s="25">
        <f t="shared" si="3"/>
        <v>194430</v>
      </c>
      <c r="L14" s="28"/>
      <c r="M14" s="27">
        <f t="shared" si="4"/>
        <v>27775.71429</v>
      </c>
      <c r="T14" s="7"/>
      <c r="U14" s="7"/>
      <c r="V14" s="7"/>
      <c r="W14" s="7"/>
      <c r="X14" s="7"/>
    </row>
    <row r="15">
      <c r="A15" s="21" t="s">
        <v>28</v>
      </c>
      <c r="B15" s="22">
        <v>7.0</v>
      </c>
      <c r="C15" s="23">
        <v>18400.0</v>
      </c>
      <c r="D15" s="23">
        <v>10000.0</v>
      </c>
      <c r="E15" s="24">
        <v>30000.0</v>
      </c>
      <c r="F15" s="24">
        <v>10000.0</v>
      </c>
      <c r="G15" s="24">
        <v>0.0</v>
      </c>
      <c r="H15" s="25">
        <v>0.0</v>
      </c>
      <c r="I15" s="24">
        <f t="shared" si="1"/>
        <v>145970</v>
      </c>
      <c r="J15" s="24">
        <f t="shared" si="2"/>
        <v>372000</v>
      </c>
      <c r="K15" s="25">
        <f t="shared" si="3"/>
        <v>226030</v>
      </c>
      <c r="L15" s="28"/>
      <c r="M15" s="27">
        <f t="shared" si="4"/>
        <v>28253.75</v>
      </c>
      <c r="T15" s="7"/>
      <c r="U15" s="7"/>
      <c r="V15" s="7"/>
      <c r="W15" s="7"/>
      <c r="X15" s="7"/>
    </row>
    <row r="16">
      <c r="A16" s="21" t="s">
        <v>29</v>
      </c>
      <c r="B16" s="22">
        <v>8.0</v>
      </c>
      <c r="C16" s="23">
        <v>18400.0</v>
      </c>
      <c r="D16" s="23">
        <v>10000.0</v>
      </c>
      <c r="E16" s="24">
        <v>30000.0</v>
      </c>
      <c r="F16" s="24">
        <v>10000.0</v>
      </c>
      <c r="G16" s="24">
        <v>0.0</v>
      </c>
      <c r="H16" s="25">
        <v>0.0</v>
      </c>
      <c r="I16" s="24">
        <f t="shared" si="1"/>
        <v>164370</v>
      </c>
      <c r="J16" s="24">
        <f t="shared" si="2"/>
        <v>422000</v>
      </c>
      <c r="K16" s="25">
        <f t="shared" si="3"/>
        <v>257630</v>
      </c>
      <c r="L16" s="28"/>
      <c r="M16" s="27">
        <f t="shared" si="4"/>
        <v>28625.55556</v>
      </c>
      <c r="T16" s="7"/>
      <c r="U16" s="7"/>
      <c r="V16" s="7"/>
      <c r="W16" s="7"/>
      <c r="X16" s="7"/>
    </row>
    <row r="17">
      <c r="A17" s="21" t="s">
        <v>30</v>
      </c>
      <c r="B17" s="22">
        <v>9.0</v>
      </c>
      <c r="C17" s="23">
        <v>18400.0</v>
      </c>
      <c r="D17" s="23">
        <v>10000.0</v>
      </c>
      <c r="E17" s="24">
        <v>30000.0</v>
      </c>
      <c r="F17" s="24">
        <v>10000.0</v>
      </c>
      <c r="G17" s="24">
        <v>0.0</v>
      </c>
      <c r="H17" s="25">
        <v>0.0</v>
      </c>
      <c r="I17" s="24">
        <f t="shared" si="1"/>
        <v>182770</v>
      </c>
      <c r="J17" s="24">
        <f t="shared" si="2"/>
        <v>472000</v>
      </c>
      <c r="K17" s="25">
        <f t="shared" si="3"/>
        <v>289230</v>
      </c>
      <c r="L17" s="28"/>
      <c r="M17" s="27">
        <f t="shared" si="4"/>
        <v>28923</v>
      </c>
      <c r="T17" s="7"/>
      <c r="U17" s="7"/>
      <c r="V17" s="7"/>
      <c r="W17" s="7"/>
      <c r="X17" s="7"/>
    </row>
    <row r="18">
      <c r="A18" s="21" t="s">
        <v>31</v>
      </c>
      <c r="B18" s="22">
        <v>10.0</v>
      </c>
      <c r="C18" s="23">
        <v>18400.0</v>
      </c>
      <c r="D18" s="23">
        <v>10000.0</v>
      </c>
      <c r="E18" s="24">
        <v>0.0</v>
      </c>
      <c r="F18" s="24">
        <v>10000.0</v>
      </c>
      <c r="G18" s="24">
        <v>0.0</v>
      </c>
      <c r="H18" s="25">
        <v>0.0</v>
      </c>
      <c r="I18" s="24">
        <f t="shared" si="1"/>
        <v>201170</v>
      </c>
      <c r="J18" s="24">
        <f t="shared" si="2"/>
        <v>492000</v>
      </c>
      <c r="K18" s="25">
        <f t="shared" si="3"/>
        <v>290830</v>
      </c>
      <c r="L18" s="28"/>
      <c r="M18" s="27">
        <f t="shared" si="4"/>
        <v>26439.09091</v>
      </c>
      <c r="T18" s="7"/>
      <c r="U18" s="7"/>
      <c r="V18" s="7"/>
      <c r="W18" s="7"/>
      <c r="X18" s="7"/>
    </row>
    <row r="19">
      <c r="A19" s="21" t="s">
        <v>32</v>
      </c>
      <c r="B19" s="22">
        <v>11.0</v>
      </c>
      <c r="C19" s="23">
        <v>18400.0</v>
      </c>
      <c r="D19" s="23">
        <v>10000.0</v>
      </c>
      <c r="E19" s="24">
        <v>0.0</v>
      </c>
      <c r="F19" s="24">
        <v>10000.0</v>
      </c>
      <c r="G19" s="24">
        <v>0.0</v>
      </c>
      <c r="H19" s="25">
        <v>0.0</v>
      </c>
      <c r="I19" s="24">
        <f t="shared" si="1"/>
        <v>219570</v>
      </c>
      <c r="J19" s="24">
        <f t="shared" si="2"/>
        <v>512000</v>
      </c>
      <c r="K19" s="25">
        <f t="shared" si="3"/>
        <v>292430</v>
      </c>
      <c r="L19" s="28"/>
      <c r="M19" s="27">
        <f t="shared" si="4"/>
        <v>24369.16667</v>
      </c>
      <c r="T19" s="7"/>
      <c r="U19" s="7"/>
      <c r="V19" s="7"/>
      <c r="W19" s="7"/>
      <c r="X19" s="7"/>
    </row>
    <row r="20">
      <c r="A20" s="30" t="s">
        <v>33</v>
      </c>
      <c r="B20" s="31">
        <v>12.0</v>
      </c>
      <c r="C20" s="32">
        <v>0.0</v>
      </c>
      <c r="D20" s="32">
        <v>0.0</v>
      </c>
      <c r="E20" s="33">
        <v>0.0</v>
      </c>
      <c r="F20" s="33">
        <v>0.0</v>
      </c>
      <c r="G20" s="33">
        <v>0.0</v>
      </c>
      <c r="H20" s="34">
        <v>0.0</v>
      </c>
      <c r="I20" s="33">
        <f t="shared" si="1"/>
        <v>219570</v>
      </c>
      <c r="J20" s="33">
        <f t="shared" si="2"/>
        <v>512000</v>
      </c>
      <c r="K20" s="34">
        <f t="shared" si="3"/>
        <v>292430</v>
      </c>
      <c r="L20" s="35"/>
      <c r="M20" s="36" t="s">
        <v>19</v>
      </c>
      <c r="T20" s="7"/>
      <c r="U20" s="7"/>
      <c r="V20" s="7"/>
      <c r="W20" s="7"/>
      <c r="X20" s="7"/>
    </row>
    <row r="21">
      <c r="A21" s="37" t="s">
        <v>34</v>
      </c>
      <c r="B21" s="38"/>
      <c r="C21" s="39">
        <f>SUM(C8:C20)</f>
        <v>219570</v>
      </c>
      <c r="D21" s="40">
        <f t="shared" ref="D21:H21" si="5">SUMPRODUCT((D$5="√") * (D$8:D20))</f>
        <v>110000</v>
      </c>
      <c r="E21" s="40">
        <f t="shared" si="5"/>
        <v>240000</v>
      </c>
      <c r="F21" s="40">
        <f t="shared" si="5"/>
        <v>100000</v>
      </c>
      <c r="G21" s="40">
        <f t="shared" si="5"/>
        <v>40000</v>
      </c>
      <c r="H21" s="39">
        <f t="shared" si="5"/>
        <v>22000</v>
      </c>
      <c r="I21" s="41"/>
      <c r="J21" s="41"/>
      <c r="K21" s="41"/>
      <c r="L21" s="2"/>
      <c r="M21" s="7"/>
      <c r="T21" s="7"/>
      <c r="U21" s="7"/>
      <c r="V21" s="7"/>
      <c r="W21" s="7"/>
      <c r="X21" s="7"/>
    </row>
    <row r="22">
      <c r="A22" s="17" t="s">
        <v>12</v>
      </c>
      <c r="B22" s="20"/>
      <c r="C22" s="34">
        <f>SUMIF(D5:H5, "√", D21:H21)</f>
        <v>512000</v>
      </c>
      <c r="D22" s="22"/>
      <c r="E22" s="2"/>
      <c r="F22" s="2"/>
      <c r="G22" s="2"/>
      <c r="H22" s="2"/>
      <c r="I22" s="2"/>
      <c r="J22" s="2"/>
      <c r="K22" s="2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>
      <c r="A23" s="17" t="s">
        <v>13</v>
      </c>
      <c r="B23" s="20"/>
      <c r="C23" s="34">
        <f>C22-C21</f>
        <v>292430</v>
      </c>
      <c r="D23" s="2"/>
      <c r="E23" s="2"/>
      <c r="F23" s="2"/>
      <c r="G23" s="2"/>
      <c r="H23" s="2"/>
      <c r="I23" s="2"/>
      <c r="J23" s="2"/>
      <c r="K23" s="2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</sheetData>
  <mergeCells count="9">
    <mergeCell ref="A22:B22"/>
    <mergeCell ref="A23:B23"/>
    <mergeCell ref="A5:C5"/>
    <mergeCell ref="A6:A7"/>
    <mergeCell ref="B6:B7"/>
    <mergeCell ref="C6:C7"/>
    <mergeCell ref="L6:L7"/>
    <mergeCell ref="M6:M7"/>
    <mergeCell ref="A21:B21"/>
  </mergeCells>
  <conditionalFormatting sqref="C8:M20">
    <cfRule type="cellIs" dxfId="0" priority="1" operator="lessThan">
      <formula>0</formula>
    </cfRule>
  </conditionalFormatting>
  <hyperlinks>
    <hyperlink r:id="rId1" ref="E2"/>
    <hyperlink r:id="rId2" ref="A5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/>
    </row>
    <row r="30">
      <c r="E30" s="5"/>
    </row>
    <row r="31">
      <c r="E31" s="5"/>
    </row>
  </sheetData>
  <drawing r:id="rId1"/>
</worksheet>
</file>