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<sst xmlns="http://schemas.openxmlformats.org/spreadsheetml/2006/main" count="149" uniqueCount="43">
  <si>
    <t>* 프로모션 : 2026.06.01 ~ 2026.06.04</t>
  </si>
  <si>
    <t>프로모션 링크</t>
  </si>
  <si>
    <t>유독 구글Ai Pro 가족그룹 관련
Google Advanced 이슈로 피클 공유 비추</t>
  </si>
  <si>
    <t>쿠폰팩 유심 4.5GB</t>
  </si>
  <si>
    <t>√</t>
  </si>
  <si>
    <t>년월</t>
  </si>
  <si>
    <t>M+</t>
  </si>
  <si>
    <t>요금제</t>
  </si>
  <si>
    <t>[셀프개통] 코드</t>
  </si>
  <si>
    <t>쿠폰팩</t>
  </si>
  <si>
    <t>구글AI Pro</t>
  </si>
  <si>
    <t>S26</t>
  </si>
  <si>
    <t>친구추천 링크</t>
  </si>
  <si>
    <t>친구추천</t>
  </si>
  <si>
    <t>혜택</t>
  </si>
  <si>
    <t>실이득</t>
  </si>
  <si>
    <t>비고</t>
  </si>
  <si>
    <t>월평균</t>
  </si>
  <si>
    <t>3주차</t>
  </si>
  <si>
    <t>유독 결제</t>
  </si>
  <si>
    <t>피클</t>
  </si>
  <si>
    <t>기기등록</t>
  </si>
  <si>
    <t>21일</t>
  </si>
  <si>
    <t>-</t>
  </si>
  <si>
    <t>누적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</si>
  <si>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</si>
  <si>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</si>
  <si>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</si>
  <si>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</si>
  <si>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</si>
  <si>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</si>
  <si>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</si>
  <si>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</si>
  <si>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</si>
  <si>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</si>
  <si>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</si>
  <si>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합계</t>
  </si>
  <si>
    <t>신세계 2만</t>
  </si>
  <si>
    <t>신세계 3만</t>
  </si>
  <si>
    <t>쿠폰팩 유심 7GB</t>
  </si>
  <si>
    <t>실사용, 5GB 추가지급</t>
  </si>
  <si>
    <t>쿠폰팩 유심 10GB</t>
  </si>
  <si>
    <t>실사용, 10GB 추가지급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</si>
</sst>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b/>
      <color rgb="FFFFFFFF"/>
      <name val="&quot;맑은 고딕&quot;"/>
    </font>
    <font>
      <color theme="1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u/>
      <color rgb="FF0000FF"/>
      <name val="&quot;맑은 고딕&quot;"/>
    </font>
    <font>
      <b/>
      <color rgb="FF000000"/>
      <name val="&quot;맑은 고딕&quot;"/>
    </font>
    <font>
      <b/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2" fontId="4" numFmtId="0" xfId="0" applyAlignment="1" applyFill="1" applyFont="1">
      <alignment horizontal="center"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readingOrder="0" shrinkToFit="0" vertical="center" wrapText="0"/>
    </xf>
    <xf borderId="1" fillId="3" fontId="9" numFmtId="0" xfId="0" applyAlignment="1" applyBorder="1" applyFill="1" applyFont="1">
      <alignment horizontal="center" readingOrder="0" shrinkToFit="0" vertical="center" wrapText="0"/>
    </xf>
    <xf borderId="2" fillId="3" fontId="9" numFmtId="0" xfId="0" applyAlignment="1" applyBorder="1" applyFont="1">
      <alignment horizontal="center" readingOrder="0" shrinkToFit="0" vertical="center" wrapText="0"/>
    </xf>
    <xf borderId="3" fillId="3" fontId="9" numFmtId="0" xfId="0" applyAlignment="1" applyBorder="1" applyFont="1">
      <alignment horizontal="center" readingOrder="0" shrinkToFit="0" vertical="center" wrapText="0"/>
    </xf>
    <xf borderId="3" fillId="3" fontId="10" numFmtId="0" xfId="0" applyAlignment="1" applyBorder="1" applyFont="1">
      <alignment horizontal="center" vertical="center"/>
    </xf>
    <xf borderId="4" fillId="0" fontId="11" numFmtId="0" xfId="0" applyBorder="1" applyFont="1"/>
    <xf borderId="5" fillId="0" fontId="11" numFmtId="0" xfId="0" applyBorder="1" applyFont="1"/>
    <xf borderId="4" fillId="3" fontId="9" numFmtId="0" xfId="0" applyAlignment="1" applyBorder="1" applyFont="1">
      <alignment horizontal="center" readingOrder="0" shrinkToFit="0" vertical="center" wrapText="0"/>
    </xf>
    <xf borderId="5" fillId="3" fontId="9" numFmtId="0" xfId="0" applyAlignment="1" applyBorder="1" applyFont="1">
      <alignment horizontal="center" readingOrder="0" shrinkToFit="0" vertical="center" wrapText="0"/>
    </xf>
    <xf borderId="6" fillId="3" fontId="9" numFmtId="0" xfId="0" applyAlignment="1" applyBorder="1" applyFont="1">
      <alignment horizontal="center" readingOrder="0" shrinkToFit="0" vertical="center" wrapText="0"/>
    </xf>
    <xf borderId="6" fillId="0" fontId="11" numFmtId="0" xfId="0" applyBorder="1" applyFont="1"/>
    <xf quotePrefix="1" borderId="7" fillId="0" fontId="7" numFmtId="0" xfId="0" applyAlignment="1" applyBorder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7" fillId="0" fontId="7" numFmtId="3" xfId="0" applyAlignment="1" applyBorder="1" applyFont="1" applyNumberFormat="1">
      <alignment horizontal="right" readingOrder="0" shrinkToFit="0" vertical="center" wrapText="0"/>
    </xf>
    <xf borderId="0" fillId="0" fontId="7" numFmtId="3" xfId="0" applyAlignment="1" applyFont="1" applyNumberFormat="1">
      <alignment horizontal="right" readingOrder="0" shrinkToFit="0" vertical="center" wrapText="0"/>
    </xf>
    <xf borderId="8" fillId="0" fontId="7" numFmtId="3" xfId="0" applyAlignment="1" applyBorder="1" applyFont="1" applyNumberFormat="1">
      <alignment horizontal="right" readingOrder="0" shrinkToFit="0" vertical="center" wrapText="0"/>
    </xf>
    <xf borderId="8" fillId="0" fontId="7" numFmtId="0" xfId="0" applyAlignment="1" applyBorder="1" applyFont="1">
      <alignment horizontal="center" shrinkToFit="0" vertical="center" wrapText="0"/>
    </xf>
    <xf borderId="8" fillId="0" fontId="1" numFmtId="3" xfId="0" applyAlignment="1" applyBorder="1" applyFont="1" applyNumberFormat="1">
      <alignment horizontal="right"/>
    </xf>
    <xf borderId="7" fillId="0" fontId="7" numFmtId="0" xfId="0" applyAlignment="1" applyBorder="1" applyFont="1">
      <alignment horizontal="center" readingOrder="0" shrinkToFit="0" vertical="center" wrapText="0"/>
    </xf>
    <xf quotePrefix="1" borderId="4" fillId="0" fontId="7" numFmtId="0" xfId="0" applyAlignment="1" applyBorder="1" applyFon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0"/>
    </xf>
    <xf borderId="4" fillId="0" fontId="7" numFmtId="3" xfId="0" applyAlignment="1" applyBorder="1" applyFont="1" applyNumberFormat="1">
      <alignment horizontal="right" readingOrder="0" shrinkToFit="0" vertical="center" wrapText="0"/>
    </xf>
    <xf borderId="5" fillId="0" fontId="7" numFmtId="3" xfId="0" applyAlignment="1" applyBorder="1" applyFont="1" applyNumberFormat="1">
      <alignment horizontal="right" readingOrder="0" shrinkToFit="0" vertical="center" wrapText="0"/>
    </xf>
    <xf borderId="6" fillId="0" fontId="7" numFmtId="3" xfId="0" applyAlignment="1" applyBorder="1" applyFont="1" applyNumberFormat="1">
      <alignment horizontal="right" readingOrder="0" shrinkToFit="0" vertical="center" wrapText="0"/>
    </xf>
    <xf borderId="6" fillId="0" fontId="7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3" fontId="9" numFmtId="0" xfId="0" applyAlignment="1" applyBorder="1" applyFont="1">
      <alignment horizontal="center" readingOrder="0" shrinkToFit="0" vertical="center" wrapText="0"/>
    </xf>
    <xf borderId="10" fillId="0" fontId="11" numFmtId="0" xfId="0" applyBorder="1" applyFont="1"/>
    <xf borderId="10" fillId="0" fontId="7" numFmtId="3" xfId="0" applyAlignment="1" applyBorder="1" applyFont="1" applyNumberFormat="1">
      <alignment horizontal="right" readingOrder="0" shrinkToFit="0" vertical="center" wrapText="0"/>
    </xf>
    <xf borderId="11" fillId="0" fontId="7" numFmtId="3" xfId="0" applyAlignment="1" applyBorder="1" applyFont="1" applyNumberFormat="1">
      <alignment horizontal="right" readingOrder="0" shrinkToFit="0" vertical="center" wrapText="0"/>
    </xf>
    <xf borderId="0" fillId="0" fontId="7" numFmtId="0" xfId="0" applyAlignment="1" applyFont="1">
      <alignment horizontal="right" shrinkToFit="0" vertical="center" wrapText="0"/>
    </xf>
    <xf borderId="8" fillId="0" fontId="7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5.png"/><Relationship Id="rId3" Type="http://schemas.openxmlformats.org/officeDocument/2006/relationships/image" Target="../media/image9.png"/><Relationship Id="rId4" Type="http://schemas.openxmlformats.org/officeDocument/2006/relationships/image" Target="../media/image7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0.png"/><Relationship Id="rId3" Type="http://schemas.openxmlformats.org/officeDocument/2006/relationships/image" Target="../media/image6.png"/><Relationship Id="rId4" Type="http://schemas.openxmlformats.org/officeDocument/2006/relationships/image" Target="../media/image1.png"/><Relationship Id="rId5" Type="http://schemas.openxmlformats.org/officeDocument/2006/relationships/image" Target="../media/image8.png"/><Relationship Id="rId6" Type="http://schemas.openxmlformats.org/officeDocument/2006/relationships/image" Target="../media/image11.png"/><Relationship Id="rId7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58</xdr:row>
      <xdr:rowOff>0</xdr:rowOff>
    </xdr:from>
    <xdr:ext cx="7334250" cy="413385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7334250" cy="4133850"/>
    <xdr:pic>
      <xdr:nvPicPr>
        <xdr:cNvPr id="0" name="image5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100</xdr:row>
      <xdr:rowOff>0</xdr:rowOff>
    </xdr:from>
    <xdr:ext cx="7334250" cy="3324225"/>
    <xdr:pic>
      <xdr:nvPicPr>
        <xdr:cNvPr id="0" name="image9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116</xdr:row>
      <xdr:rowOff>200025</xdr:rowOff>
    </xdr:from>
    <xdr:ext cx="7334250" cy="5067300"/>
    <xdr:pic>
      <xdr:nvPicPr>
        <xdr:cNvPr id="0" name="image7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58225" cy="686752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200025</xdr:rowOff>
    </xdr:from>
    <xdr:ext cx="8658225" cy="3000375"/>
    <xdr:pic>
      <xdr:nvPicPr>
        <xdr:cNvPr id="0" name="image10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49</xdr:row>
      <xdr:rowOff>200025</xdr:rowOff>
    </xdr:from>
    <xdr:ext cx="8620125" cy="7505700"/>
    <xdr:pic>
      <xdr:nvPicPr>
        <xdr:cNvPr id="0" name="image6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200025</xdr:rowOff>
    </xdr:from>
    <xdr:ext cx="8620125" cy="619125"/>
    <xdr:pic>
      <xdr:nvPicPr>
        <xdr:cNvPr id="0" name="image1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90</xdr:row>
      <xdr:rowOff>161925</xdr:rowOff>
    </xdr:from>
    <xdr:ext cx="8620125" cy="12496800"/>
    <xdr:pic>
      <xdr:nvPicPr>
        <xdr:cNvPr id="0" name="image8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153</xdr:row>
      <xdr:rowOff>200025</xdr:rowOff>
    </xdr:from>
    <xdr:ext cx="8658225" cy="10734675"/>
    <xdr:pic>
      <xdr:nvPicPr>
        <xdr:cNvPr id="0" name="image11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207</xdr:row>
      <xdr:rowOff>200025</xdr:rowOff>
    </xdr:from>
    <xdr:ext cx="8658225" cy="1247775"/>
    <xdr:pic>
      <xdr:nvPicPr>
        <xdr:cNvPr id="0" name="image4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irect.lghellovision.net/event/viewEventDetail.do?returnTab=allli&amp;idxOfEvent=586&amp;page=1&amp;newPage=Y" TargetMode="External"/><Relationship Id="rId2" Type="http://schemas.openxmlformats.org/officeDocument/2006/relationships/hyperlink" Target="https://online.lghellovision.net/onlineForm/introL.do?chnlId=LCH0000001&amp;dcTp=DC03&amp;salesGrpCd=SG0001&amp;repItemId=USIM_LG&amp;chgPln=PDLB000335&amp;iPrd=00&amp;iTerm=00&amp;sTp=30&amp;bsGrpTp=G999&amp;ctrtYn=N&amp;itemKC=118&amp;mgmRcmndmbrId=&amp;telecom=LGU" TargetMode="External"/><Relationship Id="rId3" Type="http://schemas.openxmlformats.org/officeDocument/2006/relationships/hyperlink" Target="https://online.lghellovision.net/onlineForm/introL.do?chnlId=LCH0000001&amp;dcTp=DC03&amp;salesGrpCd=SG0001&amp;repItemId=USIM_LG&amp;chgPln=PDLB000329&amp;iPrd=00&amp;iTerm=00&amp;sTp=30&amp;bsGrpTp=G999&amp;ctrtYn=N&amp;itemKC=118&amp;mgmRcmndmbrId=&amp;telecom=LGU" TargetMode="External"/><Relationship Id="rId4" Type="http://schemas.openxmlformats.org/officeDocument/2006/relationships/hyperlink" Target="https://online.lghellovision.net/onlineForm/introL.do?chnlId=LCH0000001&amp;dcTp=DC03&amp;salesGrpCd=SG0001&amp;repItemId=USIM_LG&amp;chgPln=PDLB000330&amp;iPrd=00&amp;iTerm=00&amp;sTp=30&amp;bsGrpTp=G999&amp;ctrtYn=N&amp;itemKC=118&amp;mgmRcmndmbrId=&amp;telecom=LGU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11.88"/>
    <col customWidth="1" min="5" max="7" width="10.13"/>
    <col customWidth="1" min="8" max="9" width="11.38"/>
    <col customWidth="1" min="10" max="13" width="10.13"/>
    <col customWidth="1" min="14" max="14" width="16.5"/>
  </cols>
  <sheetData>
    <row r="1">
      <c r="A1" s="1" t="s">
        <v>0</v>
      </c>
      <c r="E1" s="3" t="s">
        <v>1</v>
      </c>
      <c r="F1" s="4" t="s">
        <v>2</v>
      </c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6"/>
      <c r="B2" s="6"/>
      <c r="C2" s="6"/>
      <c r="D2" s="6"/>
      <c r="E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/>
      <c r="B3" s="7"/>
      <c r="C3" s="7"/>
      <c r="D3" s="8"/>
      <c r="E3" s="8"/>
      <c r="K3" s="9"/>
      <c r="L3" s="9"/>
      <c r="M3" s="9"/>
      <c r="N3" s="9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10" t="s">
        <v>3</v>
      </c>
      <c r="D4" s="8" t="s">
        <v>4</v>
      </c>
      <c r="E4" s="8" t="s">
        <v>4</v>
      </c>
      <c r="F4" s="8"/>
      <c r="G4" s="8"/>
      <c r="H4" s="8"/>
      <c r="I4" s="8" t="s">
        <v>4</v>
      </c>
      <c r="J4" s="8" t="s">
        <v>4</v>
      </c>
      <c r="K4" s="9"/>
      <c r="L4" s="9"/>
      <c r="M4" s="9"/>
      <c r="N4" s="9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2" t="s">
        <v>9</v>
      </c>
      <c r="F5" s="12" t="s">
        <v>10</v>
      </c>
      <c r="G5" s="12" t="s">
        <v>10</v>
      </c>
      <c r="H5" s="12" t="s">
        <v>11</v>
      </c>
      <c r="I5" s="12" t="s">
        <v>12</v>
      </c>
      <c r="J5" s="13" t="s">
        <v>13</v>
      </c>
      <c r="K5" s="12" t="s">
        <v>7</v>
      </c>
      <c r="L5" s="12" t="s">
        <v>14</v>
      </c>
      <c r="M5" s="13" t="s">
        <v>15</v>
      </c>
      <c r="N5" s="13" t="s">
        <v>16</v>
      </c>
      <c r="O5" s="14" t="s">
        <v>17</v>
      </c>
      <c r="P5" s="6"/>
      <c r="T5" s="6"/>
      <c r="U5" s="6"/>
      <c r="V5" s="6"/>
      <c r="W5" s="6"/>
      <c r="X5" s="6"/>
      <c r="Y5" s="6"/>
      <c r="Z5" s="6"/>
      <c r="AA5" s="6"/>
    </row>
    <row r="6">
      <c r="A6" s="15"/>
      <c r="B6" s="16"/>
      <c r="C6" s="15"/>
      <c r="D6" s="17" t="s">
        <v>18</v>
      </c>
      <c r="E6" s="18" t="s">
        <v>18</v>
      </c>
      <c r="F6" s="18" t="s">
        <v>19</v>
      </c>
      <c r="G6" s="18" t="s">
        <v>20</v>
      </c>
      <c r="H6" s="18" t="s">
        <v>21</v>
      </c>
      <c r="I6" s="18" t="s">
        <v>22</v>
      </c>
      <c r="J6" s="19" t="s">
        <v>23</v>
      </c>
      <c r="K6" s="18" t="s">
        <v>24</v>
      </c>
      <c r="L6" s="18" t="s">
        <v>24</v>
      </c>
      <c r="M6" s="19" t="s">
        <v>24</v>
      </c>
      <c r="N6" s="20"/>
      <c r="O6" s="20"/>
      <c r="P6" s="6"/>
      <c r="T6" s="6"/>
      <c r="U6" s="6"/>
      <c r="V6" s="6"/>
      <c r="W6" s="6"/>
      <c r="X6" s="6"/>
      <c r="Y6" s="6"/>
      <c r="Z6" s="6"/>
      <c r="AA6" s="6"/>
    </row>
    <row r="7">
      <c r="A7" s="21" t="s">
        <v>25</v>
      </c>
      <c r="B7" s="22">
        <v>0.0</v>
      </c>
      <c r="C7" s="23">
        <f>FLOOR(C8 / 30 * (30-2) / 10, 1) * 10</f>
        <v>16700</v>
      </c>
      <c r="D7" s="23">
        <v>0.0</v>
      </c>
      <c r="E7" s="24">
        <v>0.0</v>
      </c>
      <c r="F7" s="24">
        <v>0.0</v>
      </c>
      <c r="G7" s="24">
        <v>0.0</v>
      </c>
      <c r="H7" s="24">
        <v>0.0</v>
      </c>
      <c r="I7" s="24">
        <v>0.0</v>
      </c>
      <c r="J7" s="25">
        <v>0.0</v>
      </c>
      <c r="K7" s="24">
        <f t="shared" ref="K7:K17" si="1">SUM($C$7:C7)</f>
        <v>16700</v>
      </c>
      <c r="L7" s="24">
        <f t="shared" ref="L7:L17" si="2">SUMPRODUCT(($D$4:$J$4="√") * ($D$7:J7))</f>
        <v>0</v>
      </c>
      <c r="M7" s="25">
        <f t="shared" ref="M7:M17" si="3">L7-K7</f>
        <v>-16700</v>
      </c>
      <c r="N7" s="26"/>
      <c r="O7" s="27">
        <f t="shared" ref="O7:O16" si="4">M7 / (B7+1)</f>
        <v>-16700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21" t="s">
        <v>26</v>
      </c>
      <c r="B8" s="22">
        <v>1.0</v>
      </c>
      <c r="C8" s="23">
        <v>17900.0</v>
      </c>
      <c r="D8" s="23">
        <v>0.0</v>
      </c>
      <c r="E8" s="24">
        <v>5000.0</v>
      </c>
      <c r="F8" s="24">
        <f t="shared" ref="F8:F10" si="5">-19800+5000</f>
        <v>-14800</v>
      </c>
      <c r="G8" s="24">
        <v>0.0</v>
      </c>
      <c r="H8" s="24">
        <v>0.0</v>
      </c>
      <c r="I8" s="24">
        <v>0.0</v>
      </c>
      <c r="J8" s="25">
        <v>0.0</v>
      </c>
      <c r="K8" s="24">
        <f t="shared" si="1"/>
        <v>34600</v>
      </c>
      <c r="L8" s="24">
        <f t="shared" si="2"/>
        <v>5000</v>
      </c>
      <c r="M8" s="25">
        <f t="shared" si="3"/>
        <v>-29600</v>
      </c>
      <c r="N8" s="26"/>
      <c r="O8" s="27">
        <f t="shared" si="4"/>
        <v>-14800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21" t="s">
        <v>27</v>
      </c>
      <c r="B9" s="22">
        <v>2.0</v>
      </c>
      <c r="C9" s="23">
        <v>17900.0</v>
      </c>
      <c r="D9" s="23">
        <v>0.0</v>
      </c>
      <c r="E9" s="24">
        <v>5000.0</v>
      </c>
      <c r="F9" s="24">
        <f t="shared" si="5"/>
        <v>-14800</v>
      </c>
      <c r="G9" s="24">
        <v>23685.0</v>
      </c>
      <c r="H9" s="24">
        <v>0.0</v>
      </c>
      <c r="I9" s="24">
        <v>30000.0</v>
      </c>
      <c r="J9" s="25">
        <v>0.0</v>
      </c>
      <c r="K9" s="24">
        <f t="shared" si="1"/>
        <v>52500</v>
      </c>
      <c r="L9" s="24">
        <f t="shared" si="2"/>
        <v>40000</v>
      </c>
      <c r="M9" s="25">
        <f t="shared" si="3"/>
        <v>-12500</v>
      </c>
      <c r="N9" s="26"/>
      <c r="O9" s="27">
        <f t="shared" si="4"/>
        <v>-4166.666667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28" t="s">
        <v>28</v>
      </c>
      <c r="B10" s="22">
        <v>3.0</v>
      </c>
      <c r="C10" s="23">
        <v>17900.0</v>
      </c>
      <c r="D10" s="23">
        <v>20000.0</v>
      </c>
      <c r="E10" s="24">
        <v>5000.0</v>
      </c>
      <c r="F10" s="24">
        <f t="shared" si="5"/>
        <v>-14800</v>
      </c>
      <c r="G10" s="24">
        <v>23685.0</v>
      </c>
      <c r="H10" s="24">
        <v>30000.0</v>
      </c>
      <c r="I10" s="24">
        <v>30000.0</v>
      </c>
      <c r="J10" s="25">
        <v>0.0</v>
      </c>
      <c r="K10" s="24">
        <f t="shared" si="1"/>
        <v>70400</v>
      </c>
      <c r="L10" s="24">
        <f t="shared" si="2"/>
        <v>95000</v>
      </c>
      <c r="M10" s="25">
        <f t="shared" si="3"/>
        <v>24600</v>
      </c>
      <c r="N10" s="26"/>
      <c r="O10" s="27">
        <f t="shared" si="4"/>
        <v>6150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28" t="s">
        <v>29</v>
      </c>
      <c r="B11" s="22">
        <v>4.0</v>
      </c>
      <c r="C11" s="23">
        <v>17900.0</v>
      </c>
      <c r="D11" s="23">
        <v>20000.0</v>
      </c>
      <c r="E11" s="24">
        <v>5000.0</v>
      </c>
      <c r="F11" s="24">
        <v>0.0</v>
      </c>
      <c r="G11" s="24">
        <v>23685.0</v>
      </c>
      <c r="H11" s="24">
        <v>0.0</v>
      </c>
      <c r="I11" s="24">
        <v>30000.0</v>
      </c>
      <c r="J11" s="25">
        <v>0.0</v>
      </c>
      <c r="K11" s="24">
        <f t="shared" si="1"/>
        <v>88300</v>
      </c>
      <c r="L11" s="24">
        <f t="shared" si="2"/>
        <v>150000</v>
      </c>
      <c r="M11" s="25">
        <f t="shared" si="3"/>
        <v>61700</v>
      </c>
      <c r="N11" s="26"/>
      <c r="O11" s="27">
        <f t="shared" si="4"/>
        <v>12340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28" t="s">
        <v>30</v>
      </c>
      <c r="B12" s="22">
        <v>5.0</v>
      </c>
      <c r="C12" s="23">
        <v>17900.0</v>
      </c>
      <c r="D12" s="23">
        <v>20000.0</v>
      </c>
      <c r="E12" s="24">
        <v>5000.0</v>
      </c>
      <c r="F12" s="24">
        <v>0.0</v>
      </c>
      <c r="G12" s="24">
        <v>0.0</v>
      </c>
      <c r="H12" s="24">
        <v>0.0</v>
      </c>
      <c r="I12" s="24">
        <v>30000.0</v>
      </c>
      <c r="J12" s="25">
        <v>0.0</v>
      </c>
      <c r="K12" s="24">
        <f t="shared" si="1"/>
        <v>106200</v>
      </c>
      <c r="L12" s="24">
        <f t="shared" si="2"/>
        <v>205000</v>
      </c>
      <c r="M12" s="25">
        <f t="shared" si="3"/>
        <v>98800</v>
      </c>
      <c r="N12" s="26"/>
      <c r="O12" s="27">
        <f t="shared" si="4"/>
        <v>16466.66667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28" t="s">
        <v>31</v>
      </c>
      <c r="B13" s="22">
        <v>6.0</v>
      </c>
      <c r="C13" s="23">
        <v>17900.0</v>
      </c>
      <c r="D13" s="23">
        <v>20000.0</v>
      </c>
      <c r="E13" s="24">
        <v>5000.0</v>
      </c>
      <c r="F13" s="24">
        <v>0.0</v>
      </c>
      <c r="G13" s="24">
        <v>0.0</v>
      </c>
      <c r="H13" s="24">
        <v>0.0</v>
      </c>
      <c r="I13" s="24">
        <v>30000.0</v>
      </c>
      <c r="J13" s="25">
        <v>0.0</v>
      </c>
      <c r="K13" s="24">
        <f t="shared" si="1"/>
        <v>124100</v>
      </c>
      <c r="L13" s="24">
        <f t="shared" si="2"/>
        <v>260000</v>
      </c>
      <c r="M13" s="25">
        <f t="shared" si="3"/>
        <v>135900</v>
      </c>
      <c r="N13" s="26"/>
      <c r="O13" s="27">
        <f t="shared" si="4"/>
        <v>19414.28571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21" t="s">
        <v>32</v>
      </c>
      <c r="B14" s="22">
        <v>7.0</v>
      </c>
      <c r="C14" s="23">
        <v>17900.0</v>
      </c>
      <c r="D14" s="23">
        <v>20000.0</v>
      </c>
      <c r="E14" s="24">
        <v>5000.0</v>
      </c>
      <c r="F14" s="24">
        <v>0.0</v>
      </c>
      <c r="G14" s="24">
        <v>0.0</v>
      </c>
      <c r="H14" s="24">
        <v>0.0</v>
      </c>
      <c r="I14" s="24">
        <v>30000.0</v>
      </c>
      <c r="J14" s="25">
        <v>0.0</v>
      </c>
      <c r="K14" s="24">
        <f t="shared" si="1"/>
        <v>142000</v>
      </c>
      <c r="L14" s="24">
        <f t="shared" si="2"/>
        <v>315000</v>
      </c>
      <c r="M14" s="25">
        <f t="shared" si="3"/>
        <v>173000</v>
      </c>
      <c r="N14" s="26"/>
      <c r="O14" s="27">
        <f t="shared" si="4"/>
        <v>21625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21" t="s">
        <v>33</v>
      </c>
      <c r="B15" s="22">
        <v>8.0</v>
      </c>
      <c r="C15" s="23">
        <v>17900.0</v>
      </c>
      <c r="D15" s="23">
        <v>20000.0</v>
      </c>
      <c r="E15" s="24">
        <v>5000.0</v>
      </c>
      <c r="F15" s="24">
        <v>0.0</v>
      </c>
      <c r="G15" s="24">
        <v>0.0</v>
      </c>
      <c r="H15" s="24">
        <v>0.0</v>
      </c>
      <c r="I15" s="24">
        <v>30000.0</v>
      </c>
      <c r="J15" s="25">
        <v>0.0</v>
      </c>
      <c r="K15" s="24">
        <f t="shared" si="1"/>
        <v>159900</v>
      </c>
      <c r="L15" s="24">
        <f t="shared" si="2"/>
        <v>370000</v>
      </c>
      <c r="M15" s="25">
        <f t="shared" si="3"/>
        <v>210100</v>
      </c>
      <c r="N15" s="26"/>
      <c r="O15" s="27">
        <f t="shared" si="4"/>
        <v>23344.44444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21" t="s">
        <v>34</v>
      </c>
      <c r="B16" s="22">
        <v>9.0</v>
      </c>
      <c r="C16" s="23">
        <v>17900.0</v>
      </c>
      <c r="D16" s="23">
        <v>20000.0</v>
      </c>
      <c r="E16" s="24">
        <v>5000.0</v>
      </c>
      <c r="F16" s="24">
        <v>0.0</v>
      </c>
      <c r="G16" s="24">
        <v>0.0</v>
      </c>
      <c r="H16" s="24">
        <v>0.0</v>
      </c>
      <c r="I16" s="24">
        <v>0.0</v>
      </c>
      <c r="J16" s="25">
        <v>0.0</v>
      </c>
      <c r="K16" s="24">
        <f t="shared" si="1"/>
        <v>177800</v>
      </c>
      <c r="L16" s="24">
        <f t="shared" si="2"/>
        <v>395000</v>
      </c>
      <c r="M16" s="25">
        <f t="shared" si="3"/>
        <v>217200</v>
      </c>
      <c r="N16" s="26"/>
      <c r="O16" s="27">
        <f t="shared" si="4"/>
        <v>21720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29" t="s">
        <v>35</v>
      </c>
      <c r="B17" s="30">
        <v>10.0</v>
      </c>
      <c r="C17" s="31">
        <v>0.0</v>
      </c>
      <c r="D17" s="31">
        <v>0.0</v>
      </c>
      <c r="E17" s="32">
        <v>0.0</v>
      </c>
      <c r="F17" s="32">
        <v>0.0</v>
      </c>
      <c r="G17" s="32">
        <v>0.0</v>
      </c>
      <c r="H17" s="32">
        <v>0.0</v>
      </c>
      <c r="I17" s="32">
        <v>0.0</v>
      </c>
      <c r="J17" s="33">
        <v>0.0</v>
      </c>
      <c r="K17" s="32">
        <f t="shared" si="1"/>
        <v>177800</v>
      </c>
      <c r="L17" s="32">
        <f t="shared" si="2"/>
        <v>395000</v>
      </c>
      <c r="M17" s="33">
        <f t="shared" si="3"/>
        <v>217200</v>
      </c>
      <c r="N17" s="34"/>
      <c r="O17" s="35" t="s">
        <v>23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36" t="s">
        <v>36</v>
      </c>
      <c r="B18" s="37"/>
      <c r="C18" s="38">
        <f>SUM(C7:C17)</f>
        <v>177800</v>
      </c>
      <c r="D18" s="39">
        <f t="shared" ref="D18:J18" si="6">SUMPRODUCT((D$4="√") * (D$7:D17))</f>
        <v>140000</v>
      </c>
      <c r="E18" s="39">
        <f t="shared" si="6"/>
        <v>45000</v>
      </c>
      <c r="F18" s="39">
        <f t="shared" si="6"/>
        <v>0</v>
      </c>
      <c r="G18" s="39">
        <f t="shared" si="6"/>
        <v>0</v>
      </c>
      <c r="H18" s="39">
        <f t="shared" si="6"/>
        <v>0</v>
      </c>
      <c r="I18" s="39">
        <f t="shared" si="6"/>
        <v>210000</v>
      </c>
      <c r="J18" s="38">
        <f t="shared" si="6"/>
        <v>0</v>
      </c>
      <c r="K18" s="40"/>
      <c r="L18" s="40"/>
      <c r="M18" s="40"/>
      <c r="N18" s="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17" t="s">
        <v>14</v>
      </c>
      <c r="B19" s="20"/>
      <c r="C19" s="33">
        <f>SUMIF(D4:J4, "√", D18:J18)</f>
        <v>395000</v>
      </c>
      <c r="D19" s="22" t="s">
        <v>37</v>
      </c>
      <c r="E19" s="9"/>
      <c r="F19" s="9"/>
      <c r="G19" s="9"/>
      <c r="H19" s="22" t="s">
        <v>38</v>
      </c>
      <c r="I19" s="22" t="s">
        <v>38</v>
      </c>
      <c r="J19" s="9"/>
      <c r="K19" s="9"/>
      <c r="L19" s="9"/>
      <c r="M19" s="9"/>
      <c r="N19" s="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17" t="s">
        <v>15</v>
      </c>
      <c r="B20" s="20"/>
      <c r="C20" s="33">
        <f>C19-C18</f>
        <v>217200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T21" s="6"/>
      <c r="U21" s="6"/>
      <c r="V21" s="6"/>
      <c r="W21" s="6"/>
      <c r="X21" s="6"/>
      <c r="Y21" s="6"/>
      <c r="Z21" s="6"/>
      <c r="AA21" s="6"/>
    </row>
    <row r="22">
      <c r="A22" s="10" t="s">
        <v>39</v>
      </c>
      <c r="D22" s="8" t="s">
        <v>4</v>
      </c>
      <c r="E22" s="8" t="s">
        <v>4</v>
      </c>
      <c r="F22" s="8"/>
      <c r="G22" s="8"/>
      <c r="H22" s="8"/>
      <c r="I22" s="8" t="s">
        <v>4</v>
      </c>
      <c r="J22" s="8" t="s">
        <v>4</v>
      </c>
      <c r="K22" s="9"/>
      <c r="L22" s="9"/>
      <c r="M22" s="9"/>
      <c r="N22" s="9"/>
      <c r="O22" s="6"/>
      <c r="P22" s="6"/>
      <c r="T22" s="6"/>
      <c r="U22" s="6"/>
      <c r="V22" s="6"/>
      <c r="W22" s="6"/>
      <c r="X22" s="6"/>
      <c r="Y22" s="6"/>
      <c r="Z22" s="6"/>
      <c r="AA22" s="6"/>
    </row>
    <row r="23">
      <c r="A23" s="11" t="s">
        <v>5</v>
      </c>
      <c r="B23" s="12" t="s">
        <v>6</v>
      </c>
      <c r="C23" s="11" t="s">
        <v>7</v>
      </c>
      <c r="D23" s="11" t="s">
        <v>8</v>
      </c>
      <c r="E23" s="12" t="s">
        <v>9</v>
      </c>
      <c r="F23" s="12" t="s">
        <v>10</v>
      </c>
      <c r="G23" s="12" t="s">
        <v>10</v>
      </c>
      <c r="H23" s="12" t="s">
        <v>11</v>
      </c>
      <c r="I23" s="12" t="s">
        <v>12</v>
      </c>
      <c r="J23" s="13" t="s">
        <v>13</v>
      </c>
      <c r="K23" s="12" t="s">
        <v>7</v>
      </c>
      <c r="L23" s="12" t="s">
        <v>14</v>
      </c>
      <c r="M23" s="13" t="s">
        <v>15</v>
      </c>
      <c r="N23" s="13" t="s">
        <v>16</v>
      </c>
      <c r="O23" s="14" t="s">
        <v>17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15"/>
      <c r="B24" s="16"/>
      <c r="C24" s="15"/>
      <c r="D24" s="17" t="s">
        <v>18</v>
      </c>
      <c r="E24" s="18" t="s">
        <v>18</v>
      </c>
      <c r="F24" s="18" t="s">
        <v>19</v>
      </c>
      <c r="G24" s="18" t="s">
        <v>20</v>
      </c>
      <c r="H24" s="18" t="s">
        <v>21</v>
      </c>
      <c r="I24" s="18" t="s">
        <v>22</v>
      </c>
      <c r="J24" s="19" t="s">
        <v>23</v>
      </c>
      <c r="K24" s="18" t="s">
        <v>24</v>
      </c>
      <c r="L24" s="18" t="s">
        <v>24</v>
      </c>
      <c r="M24" s="19" t="s">
        <v>24</v>
      </c>
      <c r="N24" s="20"/>
      <c r="O24" s="20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21" t="s">
        <v>25</v>
      </c>
      <c r="B25" s="22">
        <v>0.0</v>
      </c>
      <c r="C25" s="23">
        <f>FLOOR(C26 / 30 * (30-2) / 10, 1) * 10</f>
        <v>17100</v>
      </c>
      <c r="D25" s="23">
        <v>0.0</v>
      </c>
      <c r="E25" s="24">
        <v>0.0</v>
      </c>
      <c r="F25" s="24">
        <v>0.0</v>
      </c>
      <c r="G25" s="24">
        <v>0.0</v>
      </c>
      <c r="H25" s="24">
        <v>0.0</v>
      </c>
      <c r="I25" s="24">
        <v>0.0</v>
      </c>
      <c r="J25" s="25">
        <v>0.0</v>
      </c>
      <c r="K25" s="24">
        <f t="shared" ref="K25:K35" si="7">SUM($C$25:C25)</f>
        <v>17100</v>
      </c>
      <c r="L25" s="24">
        <f t="shared" ref="L25:L35" si="8">SUMPRODUCT(($D$22:$J$22="√") * ($D$25:J25))</f>
        <v>0</v>
      </c>
      <c r="M25" s="25">
        <f t="shared" ref="M25:M35" si="9">L25-K25</f>
        <v>-17100</v>
      </c>
      <c r="N25" s="41" t="s">
        <v>40</v>
      </c>
      <c r="O25" s="27">
        <f t="shared" ref="O25:O34" si="10">M25 / (B25+1)</f>
        <v>-17100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21" t="s">
        <v>26</v>
      </c>
      <c r="B26" s="22">
        <v>1.0</v>
      </c>
      <c r="C26" s="23">
        <v>18330.0</v>
      </c>
      <c r="D26" s="23">
        <v>0.0</v>
      </c>
      <c r="E26" s="24">
        <v>5000.0</v>
      </c>
      <c r="F26" s="24">
        <f t="shared" ref="F26:F28" si="11">-19800+5000</f>
        <v>-14800</v>
      </c>
      <c r="G26" s="24">
        <v>0.0</v>
      </c>
      <c r="H26" s="24">
        <v>0.0</v>
      </c>
      <c r="I26" s="24">
        <v>0.0</v>
      </c>
      <c r="J26" s="25">
        <v>0.0</v>
      </c>
      <c r="K26" s="24">
        <f t="shared" si="7"/>
        <v>35430</v>
      </c>
      <c r="L26" s="24">
        <f t="shared" si="8"/>
        <v>5000</v>
      </c>
      <c r="M26" s="25">
        <f t="shared" si="9"/>
        <v>-30430</v>
      </c>
      <c r="N26" s="26"/>
      <c r="O26" s="27">
        <f t="shared" si="10"/>
        <v>-15215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21" t="s">
        <v>27</v>
      </c>
      <c r="B27" s="22">
        <v>2.0</v>
      </c>
      <c r="C27" s="23">
        <v>18330.0</v>
      </c>
      <c r="D27" s="23">
        <v>0.0</v>
      </c>
      <c r="E27" s="24">
        <v>5000.0</v>
      </c>
      <c r="F27" s="24">
        <f t="shared" si="11"/>
        <v>-14800</v>
      </c>
      <c r="G27" s="24">
        <v>23685.0</v>
      </c>
      <c r="H27" s="24">
        <v>0.0</v>
      </c>
      <c r="I27" s="24">
        <v>30000.0</v>
      </c>
      <c r="J27" s="25">
        <v>0.0</v>
      </c>
      <c r="K27" s="24">
        <f t="shared" si="7"/>
        <v>53760</v>
      </c>
      <c r="L27" s="24">
        <f t="shared" si="8"/>
        <v>40000</v>
      </c>
      <c r="M27" s="25">
        <f t="shared" si="9"/>
        <v>-13760</v>
      </c>
      <c r="N27" s="26"/>
      <c r="O27" s="27">
        <f t="shared" si="10"/>
        <v>-4586.666667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28" t="s">
        <v>28</v>
      </c>
      <c r="B28" s="22">
        <v>3.0</v>
      </c>
      <c r="C28" s="23">
        <v>18330.0</v>
      </c>
      <c r="D28" s="23">
        <v>20000.0</v>
      </c>
      <c r="E28" s="24">
        <v>5000.0</v>
      </c>
      <c r="F28" s="24">
        <f t="shared" si="11"/>
        <v>-14800</v>
      </c>
      <c r="G28" s="24">
        <v>23685.0</v>
      </c>
      <c r="H28" s="24">
        <v>30000.0</v>
      </c>
      <c r="I28" s="24">
        <v>30000.0</v>
      </c>
      <c r="J28" s="25">
        <v>0.0</v>
      </c>
      <c r="K28" s="24">
        <f t="shared" si="7"/>
        <v>72090</v>
      </c>
      <c r="L28" s="24">
        <f t="shared" si="8"/>
        <v>95000</v>
      </c>
      <c r="M28" s="25">
        <f t="shared" si="9"/>
        <v>22910</v>
      </c>
      <c r="N28" s="26"/>
      <c r="O28" s="27">
        <f t="shared" si="10"/>
        <v>5727.5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>
      <c r="A29" s="28" t="s">
        <v>29</v>
      </c>
      <c r="B29" s="22">
        <v>4.0</v>
      </c>
      <c r="C29" s="23">
        <v>18330.0</v>
      </c>
      <c r="D29" s="23">
        <v>20000.0</v>
      </c>
      <c r="E29" s="24">
        <v>5000.0</v>
      </c>
      <c r="F29" s="24">
        <v>0.0</v>
      </c>
      <c r="G29" s="24">
        <v>23685.0</v>
      </c>
      <c r="H29" s="24">
        <v>0.0</v>
      </c>
      <c r="I29" s="24">
        <v>30000.0</v>
      </c>
      <c r="J29" s="25">
        <v>0.0</v>
      </c>
      <c r="K29" s="24">
        <f t="shared" si="7"/>
        <v>90420</v>
      </c>
      <c r="L29" s="24">
        <f t="shared" si="8"/>
        <v>150000</v>
      </c>
      <c r="M29" s="25">
        <f t="shared" si="9"/>
        <v>59580</v>
      </c>
      <c r="N29" s="26"/>
      <c r="O29" s="27">
        <f t="shared" si="10"/>
        <v>11916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>
      <c r="A30" s="28" t="s">
        <v>30</v>
      </c>
      <c r="B30" s="22">
        <v>5.0</v>
      </c>
      <c r="C30" s="23">
        <v>18330.0</v>
      </c>
      <c r="D30" s="23">
        <v>20000.0</v>
      </c>
      <c r="E30" s="24">
        <v>5000.0</v>
      </c>
      <c r="F30" s="24">
        <v>0.0</v>
      </c>
      <c r="G30" s="24">
        <v>0.0</v>
      </c>
      <c r="H30" s="24">
        <v>0.0</v>
      </c>
      <c r="I30" s="24">
        <v>30000.0</v>
      </c>
      <c r="J30" s="25">
        <v>0.0</v>
      </c>
      <c r="K30" s="24">
        <f t="shared" si="7"/>
        <v>108750</v>
      </c>
      <c r="L30" s="24">
        <f t="shared" si="8"/>
        <v>205000</v>
      </c>
      <c r="M30" s="25">
        <f t="shared" si="9"/>
        <v>96250</v>
      </c>
      <c r="N30" s="26"/>
      <c r="O30" s="27">
        <f t="shared" si="10"/>
        <v>16041.66667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28" t="s">
        <v>31</v>
      </c>
      <c r="B31" s="22">
        <v>6.0</v>
      </c>
      <c r="C31" s="23">
        <v>18330.0</v>
      </c>
      <c r="D31" s="23">
        <v>20000.0</v>
      </c>
      <c r="E31" s="24">
        <v>5000.0</v>
      </c>
      <c r="F31" s="24">
        <v>0.0</v>
      </c>
      <c r="G31" s="24">
        <v>0.0</v>
      </c>
      <c r="H31" s="24">
        <v>0.0</v>
      </c>
      <c r="I31" s="24">
        <v>30000.0</v>
      </c>
      <c r="J31" s="25">
        <v>0.0</v>
      </c>
      <c r="K31" s="24">
        <f t="shared" si="7"/>
        <v>127080</v>
      </c>
      <c r="L31" s="24">
        <f t="shared" si="8"/>
        <v>260000</v>
      </c>
      <c r="M31" s="25">
        <f t="shared" si="9"/>
        <v>132920</v>
      </c>
      <c r="N31" s="26"/>
      <c r="O31" s="27">
        <f t="shared" si="10"/>
        <v>18988.57143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21" t="s">
        <v>32</v>
      </c>
      <c r="B32" s="22">
        <v>7.0</v>
      </c>
      <c r="C32" s="23">
        <v>18330.0</v>
      </c>
      <c r="D32" s="23">
        <v>20000.0</v>
      </c>
      <c r="E32" s="24">
        <v>5000.0</v>
      </c>
      <c r="F32" s="24">
        <v>0.0</v>
      </c>
      <c r="G32" s="24">
        <v>0.0</v>
      </c>
      <c r="H32" s="24">
        <v>0.0</v>
      </c>
      <c r="I32" s="24">
        <v>30000.0</v>
      </c>
      <c r="J32" s="25">
        <v>0.0</v>
      </c>
      <c r="K32" s="24">
        <f t="shared" si="7"/>
        <v>145410</v>
      </c>
      <c r="L32" s="24">
        <f t="shared" si="8"/>
        <v>315000</v>
      </c>
      <c r="M32" s="25">
        <f t="shared" si="9"/>
        <v>169590</v>
      </c>
      <c r="N32" s="26"/>
      <c r="O32" s="27">
        <f t="shared" si="10"/>
        <v>21198.75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21" t="s">
        <v>33</v>
      </c>
      <c r="B33" s="22">
        <v>8.0</v>
      </c>
      <c r="C33" s="23">
        <v>18330.0</v>
      </c>
      <c r="D33" s="23">
        <v>20000.0</v>
      </c>
      <c r="E33" s="24">
        <v>5000.0</v>
      </c>
      <c r="F33" s="24">
        <v>0.0</v>
      </c>
      <c r="G33" s="24">
        <v>0.0</v>
      </c>
      <c r="H33" s="24">
        <v>0.0</v>
      </c>
      <c r="I33" s="24">
        <v>30000.0</v>
      </c>
      <c r="J33" s="25">
        <v>0.0</v>
      </c>
      <c r="K33" s="24">
        <f t="shared" si="7"/>
        <v>163740</v>
      </c>
      <c r="L33" s="24">
        <f t="shared" si="8"/>
        <v>370000</v>
      </c>
      <c r="M33" s="25">
        <f t="shared" si="9"/>
        <v>206260</v>
      </c>
      <c r="N33" s="26"/>
      <c r="O33" s="27">
        <f t="shared" si="10"/>
        <v>22917.77778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21" t="s">
        <v>34</v>
      </c>
      <c r="B34" s="22">
        <v>9.0</v>
      </c>
      <c r="C34" s="23">
        <v>18330.0</v>
      </c>
      <c r="D34" s="23">
        <v>20000.0</v>
      </c>
      <c r="E34" s="24">
        <v>5000.0</v>
      </c>
      <c r="F34" s="24">
        <v>0.0</v>
      </c>
      <c r="G34" s="24">
        <v>0.0</v>
      </c>
      <c r="H34" s="24">
        <v>0.0</v>
      </c>
      <c r="I34" s="24">
        <v>0.0</v>
      </c>
      <c r="J34" s="25">
        <v>0.0</v>
      </c>
      <c r="K34" s="24">
        <f t="shared" si="7"/>
        <v>182070</v>
      </c>
      <c r="L34" s="24">
        <f t="shared" si="8"/>
        <v>395000</v>
      </c>
      <c r="M34" s="25">
        <f t="shared" si="9"/>
        <v>212930</v>
      </c>
      <c r="N34" s="26"/>
      <c r="O34" s="27">
        <f t="shared" si="10"/>
        <v>21293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29" t="s">
        <v>35</v>
      </c>
      <c r="B35" s="30">
        <v>10.0</v>
      </c>
      <c r="C35" s="31">
        <v>0.0</v>
      </c>
      <c r="D35" s="31">
        <v>0.0</v>
      </c>
      <c r="E35" s="32">
        <v>0.0</v>
      </c>
      <c r="F35" s="32">
        <v>0.0</v>
      </c>
      <c r="G35" s="32">
        <v>0.0</v>
      </c>
      <c r="H35" s="32">
        <v>0.0</v>
      </c>
      <c r="I35" s="32">
        <v>0.0</v>
      </c>
      <c r="J35" s="33">
        <v>0.0</v>
      </c>
      <c r="K35" s="32">
        <f t="shared" si="7"/>
        <v>182070</v>
      </c>
      <c r="L35" s="32">
        <f t="shared" si="8"/>
        <v>395000</v>
      </c>
      <c r="M35" s="33">
        <f t="shared" si="9"/>
        <v>212930</v>
      </c>
      <c r="N35" s="34"/>
      <c r="O35" s="35" t="s">
        <v>23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36" t="s">
        <v>36</v>
      </c>
      <c r="B36" s="37"/>
      <c r="C36" s="38">
        <f>SUM(C25:C35)</f>
        <v>182070</v>
      </c>
      <c r="D36" s="39">
        <f t="shared" ref="D36:J36" si="12">SUMPRODUCT((D$22="√") * (D$25:D35))</f>
        <v>140000</v>
      </c>
      <c r="E36" s="39">
        <f t="shared" si="12"/>
        <v>45000</v>
      </c>
      <c r="F36" s="39">
        <f t="shared" si="12"/>
        <v>0</v>
      </c>
      <c r="G36" s="39">
        <f t="shared" si="12"/>
        <v>0</v>
      </c>
      <c r="H36" s="39">
        <f t="shared" si="12"/>
        <v>0</v>
      </c>
      <c r="I36" s="39">
        <f t="shared" si="12"/>
        <v>210000</v>
      </c>
      <c r="J36" s="38">
        <f t="shared" si="12"/>
        <v>0</v>
      </c>
      <c r="K36" s="40"/>
      <c r="L36" s="40"/>
      <c r="M36" s="40"/>
      <c r="N36" s="9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17" t="s">
        <v>14</v>
      </c>
      <c r="B37" s="20"/>
      <c r="C37" s="33">
        <f>SUMIF(D22:J22, "√", D36:J36)</f>
        <v>395000</v>
      </c>
      <c r="D37" s="22" t="s">
        <v>37</v>
      </c>
      <c r="E37" s="9"/>
      <c r="F37" s="9"/>
      <c r="G37" s="9"/>
      <c r="H37" s="22" t="s">
        <v>38</v>
      </c>
      <c r="I37" s="22" t="s">
        <v>38</v>
      </c>
      <c r="J37" s="9"/>
      <c r="K37" s="9"/>
      <c r="L37" s="9"/>
      <c r="M37" s="9"/>
      <c r="N37" s="9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17" t="s">
        <v>15</v>
      </c>
      <c r="B38" s="20"/>
      <c r="C38" s="33">
        <f>C37-C36</f>
        <v>212930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10" t="s">
        <v>41</v>
      </c>
      <c r="D40" s="8" t="s">
        <v>4</v>
      </c>
      <c r="E40" s="8" t="s">
        <v>4</v>
      </c>
      <c r="F40" s="8"/>
      <c r="G40" s="8"/>
      <c r="H40" s="8"/>
      <c r="I40" s="8" t="s">
        <v>4</v>
      </c>
      <c r="J40" s="8" t="s">
        <v>4</v>
      </c>
      <c r="K40" s="9"/>
      <c r="L40" s="9"/>
      <c r="M40" s="9"/>
      <c r="N40" s="9"/>
      <c r="O40" s="6"/>
      <c r="P40" s="6"/>
      <c r="T40" s="6"/>
      <c r="U40" s="6"/>
      <c r="V40" s="6"/>
      <c r="W40" s="6"/>
      <c r="X40" s="6"/>
      <c r="Y40" s="6"/>
      <c r="Z40" s="6"/>
      <c r="AA40" s="6"/>
    </row>
    <row r="41">
      <c r="A41" s="11" t="s">
        <v>5</v>
      </c>
      <c r="B41" s="12" t="s">
        <v>6</v>
      </c>
      <c r="C41" s="11" t="s">
        <v>7</v>
      </c>
      <c r="D41" s="11" t="s">
        <v>8</v>
      </c>
      <c r="E41" s="12" t="s">
        <v>9</v>
      </c>
      <c r="F41" s="12" t="s">
        <v>10</v>
      </c>
      <c r="G41" s="12" t="s">
        <v>10</v>
      </c>
      <c r="H41" s="12" t="s">
        <v>11</v>
      </c>
      <c r="I41" s="12" t="s">
        <v>12</v>
      </c>
      <c r="J41" s="13" t="s">
        <v>13</v>
      </c>
      <c r="K41" s="12" t="s">
        <v>7</v>
      </c>
      <c r="L41" s="12" t="s">
        <v>14</v>
      </c>
      <c r="M41" s="13" t="s">
        <v>15</v>
      </c>
      <c r="N41" s="13" t="s">
        <v>16</v>
      </c>
      <c r="O41" s="14" t="s">
        <v>17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15"/>
      <c r="B42" s="16"/>
      <c r="C42" s="15"/>
      <c r="D42" s="17" t="s">
        <v>18</v>
      </c>
      <c r="E42" s="18" t="s">
        <v>18</v>
      </c>
      <c r="F42" s="18" t="s">
        <v>19</v>
      </c>
      <c r="G42" s="18" t="s">
        <v>20</v>
      </c>
      <c r="H42" s="18" t="s">
        <v>21</v>
      </c>
      <c r="I42" s="18" t="s">
        <v>22</v>
      </c>
      <c r="J42" s="19" t="s">
        <v>23</v>
      </c>
      <c r="K42" s="18" t="s">
        <v>24</v>
      </c>
      <c r="L42" s="18" t="s">
        <v>24</v>
      </c>
      <c r="M42" s="19" t="s">
        <v>24</v>
      </c>
      <c r="N42" s="20"/>
      <c r="O42" s="20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21" t="s">
        <v>25</v>
      </c>
      <c r="B43" s="22">
        <v>0.0</v>
      </c>
      <c r="C43" s="23">
        <f>FLOOR(C44 / 30 * (30-2) / 10, 1) * 10</f>
        <v>19880</v>
      </c>
      <c r="D43" s="23">
        <v>0.0</v>
      </c>
      <c r="E43" s="24">
        <v>0.0</v>
      </c>
      <c r="F43" s="24">
        <v>0.0</v>
      </c>
      <c r="G43" s="24">
        <v>0.0</v>
      </c>
      <c r="H43" s="24">
        <v>0.0</v>
      </c>
      <c r="I43" s="24">
        <v>0.0</v>
      </c>
      <c r="J43" s="25">
        <v>0.0</v>
      </c>
      <c r="K43" s="24">
        <f t="shared" ref="K43:K53" si="13">SUM($C$43:C43)</f>
        <v>19880</v>
      </c>
      <c r="L43" s="24">
        <f t="shared" ref="L43:L53" si="14">SUMPRODUCT(($D$40:$J$40="√") * ($D$43:J43))</f>
        <v>0</v>
      </c>
      <c r="M43" s="25">
        <f t="shared" ref="M43:M53" si="15">L43-K43</f>
        <v>-19880</v>
      </c>
      <c r="N43" s="41" t="s">
        <v>42</v>
      </c>
      <c r="O43" s="27">
        <f t="shared" ref="O43:O52" si="16">M43 / (B43+1)</f>
        <v>-19880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21" t="s">
        <v>26</v>
      </c>
      <c r="B44" s="22">
        <v>1.0</v>
      </c>
      <c r="C44" s="23">
        <v>21300.0</v>
      </c>
      <c r="D44" s="23">
        <v>0.0</v>
      </c>
      <c r="E44" s="24">
        <v>5000.0</v>
      </c>
      <c r="F44" s="24">
        <f t="shared" ref="F44:F46" si="17">-19800+5000</f>
        <v>-14800</v>
      </c>
      <c r="G44" s="24">
        <v>0.0</v>
      </c>
      <c r="H44" s="24">
        <v>0.0</v>
      </c>
      <c r="I44" s="24">
        <v>0.0</v>
      </c>
      <c r="J44" s="25">
        <v>0.0</v>
      </c>
      <c r="K44" s="24">
        <f t="shared" si="13"/>
        <v>41180</v>
      </c>
      <c r="L44" s="24">
        <f t="shared" si="14"/>
        <v>5000</v>
      </c>
      <c r="M44" s="25">
        <f t="shared" si="15"/>
        <v>-36180</v>
      </c>
      <c r="N44" s="26"/>
      <c r="O44" s="27">
        <f t="shared" si="16"/>
        <v>-18090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21" t="s">
        <v>27</v>
      </c>
      <c r="B45" s="22">
        <v>2.0</v>
      </c>
      <c r="C45" s="23">
        <v>21300.0</v>
      </c>
      <c r="D45" s="23">
        <v>0.0</v>
      </c>
      <c r="E45" s="24">
        <v>5000.0</v>
      </c>
      <c r="F45" s="24">
        <f t="shared" si="17"/>
        <v>-14800</v>
      </c>
      <c r="G45" s="24">
        <v>23685.0</v>
      </c>
      <c r="H45" s="24">
        <v>0.0</v>
      </c>
      <c r="I45" s="24">
        <v>30000.0</v>
      </c>
      <c r="J45" s="25">
        <v>0.0</v>
      </c>
      <c r="K45" s="24">
        <f t="shared" si="13"/>
        <v>62480</v>
      </c>
      <c r="L45" s="24">
        <f t="shared" si="14"/>
        <v>40000</v>
      </c>
      <c r="M45" s="25">
        <f t="shared" si="15"/>
        <v>-22480</v>
      </c>
      <c r="N45" s="26"/>
      <c r="O45" s="27">
        <f t="shared" si="16"/>
        <v>-7493.333333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28" t="s">
        <v>28</v>
      </c>
      <c r="B46" s="22">
        <v>3.0</v>
      </c>
      <c r="C46" s="23">
        <v>21300.0</v>
      </c>
      <c r="D46" s="23">
        <v>20000.0</v>
      </c>
      <c r="E46" s="24">
        <v>5000.0</v>
      </c>
      <c r="F46" s="24">
        <f t="shared" si="17"/>
        <v>-14800</v>
      </c>
      <c r="G46" s="24">
        <v>23685.0</v>
      </c>
      <c r="H46" s="24">
        <v>30000.0</v>
      </c>
      <c r="I46" s="24">
        <v>30000.0</v>
      </c>
      <c r="J46" s="25">
        <v>0.0</v>
      </c>
      <c r="K46" s="24">
        <f t="shared" si="13"/>
        <v>83780</v>
      </c>
      <c r="L46" s="24">
        <f t="shared" si="14"/>
        <v>95000</v>
      </c>
      <c r="M46" s="25">
        <f t="shared" si="15"/>
        <v>11220</v>
      </c>
      <c r="N46" s="26"/>
      <c r="O46" s="27">
        <f t="shared" si="16"/>
        <v>2805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28" t="s">
        <v>29</v>
      </c>
      <c r="B47" s="22">
        <v>4.0</v>
      </c>
      <c r="C47" s="23">
        <v>21300.0</v>
      </c>
      <c r="D47" s="23">
        <v>20000.0</v>
      </c>
      <c r="E47" s="24">
        <v>5000.0</v>
      </c>
      <c r="F47" s="24">
        <v>0.0</v>
      </c>
      <c r="G47" s="24">
        <v>23685.0</v>
      </c>
      <c r="H47" s="24">
        <v>0.0</v>
      </c>
      <c r="I47" s="24">
        <v>30000.0</v>
      </c>
      <c r="J47" s="25">
        <v>0.0</v>
      </c>
      <c r="K47" s="24">
        <f t="shared" si="13"/>
        <v>105080</v>
      </c>
      <c r="L47" s="24">
        <f t="shared" si="14"/>
        <v>150000</v>
      </c>
      <c r="M47" s="25">
        <f t="shared" si="15"/>
        <v>44920</v>
      </c>
      <c r="N47" s="26"/>
      <c r="O47" s="27">
        <f t="shared" si="16"/>
        <v>8984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28" t="s">
        <v>30</v>
      </c>
      <c r="B48" s="22">
        <v>5.0</v>
      </c>
      <c r="C48" s="23">
        <v>21300.0</v>
      </c>
      <c r="D48" s="23">
        <v>20000.0</v>
      </c>
      <c r="E48" s="24">
        <v>5000.0</v>
      </c>
      <c r="F48" s="24">
        <v>0.0</v>
      </c>
      <c r="G48" s="24">
        <v>0.0</v>
      </c>
      <c r="H48" s="24">
        <v>0.0</v>
      </c>
      <c r="I48" s="24">
        <v>30000.0</v>
      </c>
      <c r="J48" s="25">
        <v>0.0</v>
      </c>
      <c r="K48" s="24">
        <f t="shared" si="13"/>
        <v>126380</v>
      </c>
      <c r="L48" s="24">
        <f t="shared" si="14"/>
        <v>205000</v>
      </c>
      <c r="M48" s="25">
        <f t="shared" si="15"/>
        <v>78620</v>
      </c>
      <c r="N48" s="26"/>
      <c r="O48" s="27">
        <f t="shared" si="16"/>
        <v>13103.33333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28" t="s">
        <v>31</v>
      </c>
      <c r="B49" s="22">
        <v>6.0</v>
      </c>
      <c r="C49" s="23">
        <v>21300.0</v>
      </c>
      <c r="D49" s="23">
        <v>20000.0</v>
      </c>
      <c r="E49" s="24">
        <v>5000.0</v>
      </c>
      <c r="F49" s="24">
        <v>0.0</v>
      </c>
      <c r="G49" s="24">
        <v>0.0</v>
      </c>
      <c r="H49" s="24">
        <v>0.0</v>
      </c>
      <c r="I49" s="24">
        <v>30000.0</v>
      </c>
      <c r="J49" s="25">
        <v>0.0</v>
      </c>
      <c r="K49" s="24">
        <f t="shared" si="13"/>
        <v>147680</v>
      </c>
      <c r="L49" s="24">
        <f t="shared" si="14"/>
        <v>260000</v>
      </c>
      <c r="M49" s="25">
        <f t="shared" si="15"/>
        <v>112320</v>
      </c>
      <c r="N49" s="26"/>
      <c r="O49" s="27">
        <f t="shared" si="16"/>
        <v>16045.71429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21" t="s">
        <v>32</v>
      </c>
      <c r="B50" s="22">
        <v>7.0</v>
      </c>
      <c r="C50" s="23">
        <v>21300.0</v>
      </c>
      <c r="D50" s="23">
        <v>20000.0</v>
      </c>
      <c r="E50" s="24">
        <v>5000.0</v>
      </c>
      <c r="F50" s="24">
        <v>0.0</v>
      </c>
      <c r="G50" s="24">
        <v>0.0</v>
      </c>
      <c r="H50" s="24">
        <v>0.0</v>
      </c>
      <c r="I50" s="24">
        <v>30000.0</v>
      </c>
      <c r="J50" s="25">
        <v>0.0</v>
      </c>
      <c r="K50" s="24">
        <f t="shared" si="13"/>
        <v>168980</v>
      </c>
      <c r="L50" s="24">
        <f t="shared" si="14"/>
        <v>315000</v>
      </c>
      <c r="M50" s="25">
        <f t="shared" si="15"/>
        <v>146020</v>
      </c>
      <c r="N50" s="26"/>
      <c r="O50" s="27">
        <f t="shared" si="16"/>
        <v>18252.5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21" t="s">
        <v>33</v>
      </c>
      <c r="B51" s="22">
        <v>8.0</v>
      </c>
      <c r="C51" s="23">
        <v>21300.0</v>
      </c>
      <c r="D51" s="23">
        <v>20000.0</v>
      </c>
      <c r="E51" s="24">
        <v>5000.0</v>
      </c>
      <c r="F51" s="24">
        <v>0.0</v>
      </c>
      <c r="G51" s="24">
        <v>0.0</v>
      </c>
      <c r="H51" s="24">
        <v>0.0</v>
      </c>
      <c r="I51" s="24">
        <v>30000.0</v>
      </c>
      <c r="J51" s="25">
        <v>0.0</v>
      </c>
      <c r="K51" s="24">
        <f t="shared" si="13"/>
        <v>190280</v>
      </c>
      <c r="L51" s="24">
        <f t="shared" si="14"/>
        <v>370000</v>
      </c>
      <c r="M51" s="25">
        <f t="shared" si="15"/>
        <v>179720</v>
      </c>
      <c r="N51" s="26"/>
      <c r="O51" s="27">
        <f t="shared" si="16"/>
        <v>19968.88889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21" t="s">
        <v>34</v>
      </c>
      <c r="B52" s="22">
        <v>9.0</v>
      </c>
      <c r="C52" s="23">
        <v>21300.0</v>
      </c>
      <c r="D52" s="23">
        <v>20000.0</v>
      </c>
      <c r="E52" s="24">
        <v>5000.0</v>
      </c>
      <c r="F52" s="24">
        <v>0.0</v>
      </c>
      <c r="G52" s="24">
        <v>0.0</v>
      </c>
      <c r="H52" s="24">
        <v>0.0</v>
      </c>
      <c r="I52" s="24">
        <v>0.0</v>
      </c>
      <c r="J52" s="25">
        <v>0.0</v>
      </c>
      <c r="K52" s="24">
        <f t="shared" si="13"/>
        <v>211580</v>
      </c>
      <c r="L52" s="24">
        <f t="shared" si="14"/>
        <v>395000</v>
      </c>
      <c r="M52" s="25">
        <f t="shared" si="15"/>
        <v>183420</v>
      </c>
      <c r="N52" s="26"/>
      <c r="O52" s="27">
        <f t="shared" si="16"/>
        <v>18342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29" t="s">
        <v>35</v>
      </c>
      <c r="B53" s="30">
        <v>10.0</v>
      </c>
      <c r="C53" s="31">
        <v>0.0</v>
      </c>
      <c r="D53" s="31">
        <v>0.0</v>
      </c>
      <c r="E53" s="32">
        <v>0.0</v>
      </c>
      <c r="F53" s="32">
        <v>0.0</v>
      </c>
      <c r="G53" s="32">
        <v>0.0</v>
      </c>
      <c r="H53" s="32">
        <v>0.0</v>
      </c>
      <c r="I53" s="32">
        <v>0.0</v>
      </c>
      <c r="J53" s="33">
        <v>0.0</v>
      </c>
      <c r="K53" s="32">
        <f t="shared" si="13"/>
        <v>211580</v>
      </c>
      <c r="L53" s="32">
        <f t="shared" si="14"/>
        <v>395000</v>
      </c>
      <c r="M53" s="33">
        <f t="shared" si="15"/>
        <v>183420</v>
      </c>
      <c r="N53" s="34"/>
      <c r="O53" s="35" t="s">
        <v>23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36" t="s">
        <v>36</v>
      </c>
      <c r="B54" s="37"/>
      <c r="C54" s="38">
        <f>SUM(C43:C53)</f>
        <v>211580</v>
      </c>
      <c r="D54" s="39">
        <f t="shared" ref="D54:J54" si="18">SUMPRODUCT((D$40="√") * (D$43:D53))</f>
        <v>140000</v>
      </c>
      <c r="E54" s="39">
        <f t="shared" si="18"/>
        <v>45000</v>
      </c>
      <c r="F54" s="39">
        <f t="shared" si="18"/>
        <v>0</v>
      </c>
      <c r="G54" s="39">
        <f t="shared" si="18"/>
        <v>0</v>
      </c>
      <c r="H54" s="39">
        <f t="shared" si="18"/>
        <v>0</v>
      </c>
      <c r="I54" s="39">
        <f t="shared" si="18"/>
        <v>210000</v>
      </c>
      <c r="J54" s="38">
        <f t="shared" si="18"/>
        <v>0</v>
      </c>
      <c r="K54" s="40"/>
      <c r="L54" s="40"/>
      <c r="M54" s="40"/>
      <c r="N54" s="9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17" t="s">
        <v>14</v>
      </c>
      <c r="B55" s="20"/>
      <c r="C55" s="33">
        <f>SUMIF(D40:J40, "√", D54:J54)</f>
        <v>395000</v>
      </c>
      <c r="D55" s="22" t="s">
        <v>37</v>
      </c>
      <c r="E55" s="9"/>
      <c r="F55" s="9"/>
      <c r="G55" s="9"/>
      <c r="H55" s="22" t="s">
        <v>38</v>
      </c>
      <c r="I55" s="22" t="s">
        <v>38</v>
      </c>
      <c r="J55" s="9"/>
      <c r="K55" s="9"/>
      <c r="L55" s="9"/>
      <c r="M55" s="9"/>
      <c r="N55" s="9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17" t="s">
        <v>15</v>
      </c>
      <c r="B56" s="20"/>
      <c r="C56" s="33">
        <f>C55-C54</f>
        <v>183420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</sheetData>
  <mergeCells count="29">
    <mergeCell ref="A1:D1"/>
    <mergeCell ref="F1:H2"/>
    <mergeCell ref="A4:C4"/>
    <mergeCell ref="A5:A6"/>
    <mergeCell ref="C5:C6"/>
    <mergeCell ref="N5:N6"/>
    <mergeCell ref="O5:O6"/>
    <mergeCell ref="C23:C24"/>
    <mergeCell ref="N23:N24"/>
    <mergeCell ref="O23:O24"/>
    <mergeCell ref="B5:B6"/>
    <mergeCell ref="A18:B18"/>
    <mergeCell ref="A19:B19"/>
    <mergeCell ref="A20:B20"/>
    <mergeCell ref="A22:C22"/>
    <mergeCell ref="A23:A24"/>
    <mergeCell ref="B23:B24"/>
    <mergeCell ref="N41:N42"/>
    <mergeCell ref="O41:O42"/>
    <mergeCell ref="A54:B54"/>
    <mergeCell ref="A55:B55"/>
    <mergeCell ref="A56:B56"/>
    <mergeCell ref="A36:B36"/>
    <mergeCell ref="A37:B37"/>
    <mergeCell ref="A38:B38"/>
    <mergeCell ref="A40:C40"/>
    <mergeCell ref="A41:A42"/>
    <mergeCell ref="B41:B42"/>
    <mergeCell ref="C41:C42"/>
  </mergeCells>
  <conditionalFormatting sqref="D25:J36 K25:M35 D43:J54 K43:M53">
    <cfRule type="cellIs" dxfId="0" priority="1" operator="lessThan">
      <formula>0</formula>
    </cfRule>
  </conditionalFormatting>
  <conditionalFormatting sqref="D7:J18 K7:M17 H25:H36 I25:I34 D28:D34 H43:H54 I43:I52 D46:D52">
    <cfRule type="cellIs" dxfId="0" priority="2" operator="lessThan">
      <formula>0</formula>
    </cfRule>
  </conditionalFormatting>
  <conditionalFormatting sqref="O25:O35 O43:O53">
    <cfRule type="cellIs" dxfId="0" priority="3" operator="lessThan">
      <formula>0</formula>
    </cfRule>
  </conditionalFormatting>
  <hyperlinks>
    <hyperlink r:id="rId1" ref="E1"/>
    <hyperlink r:id="rId2" ref="A4"/>
    <hyperlink r:id="rId3" ref="A22"/>
    <hyperlink r:id="rId4" ref="A40"/>
  </hyperlin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